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52" i="1" l="1"/>
  <c r="F408" i="1"/>
  <c r="F404" i="1"/>
  <c r="F365" i="1"/>
  <c r="F501" i="1"/>
  <c r="F466" i="1"/>
  <c r="F461" i="1"/>
  <c r="F417" i="1"/>
  <c r="F316" i="1"/>
  <c r="F311" i="1"/>
  <c r="F307" i="1"/>
  <c r="F264" i="1"/>
  <c r="F251" i="1"/>
  <c r="F246" i="1"/>
  <c r="F234" i="1"/>
  <c r="F226" i="1"/>
  <c r="F210" i="1"/>
  <c r="F162" i="1"/>
  <c r="F153" i="1"/>
  <c r="F112" i="1"/>
  <c r="F104" i="1"/>
  <c r="F109" i="1" s="1"/>
  <c r="F108" i="1" s="1"/>
  <c r="F91" i="1"/>
  <c r="F90" i="1" s="1"/>
  <c r="F72" i="1"/>
  <c r="F64" i="1"/>
  <c r="F58" i="1"/>
  <c r="F47" i="1"/>
  <c r="F46" i="1" s="1"/>
  <c r="F494" i="1"/>
  <c r="F493" i="1"/>
  <c r="F512" i="1"/>
  <c r="F507" i="1"/>
  <c r="F503" i="1"/>
  <c r="F502" i="1"/>
  <c r="F498" i="1"/>
  <c r="D492" i="1"/>
  <c r="C492" i="1"/>
  <c r="D486" i="1"/>
  <c r="C486" i="1"/>
  <c r="D484" i="1"/>
  <c r="C484" i="1"/>
  <c r="D482" i="1"/>
  <c r="C482" i="1"/>
  <c r="D480" i="1"/>
  <c r="C480" i="1"/>
  <c r="D474" i="1"/>
  <c r="C474" i="1"/>
  <c r="D472" i="1"/>
  <c r="C472" i="1"/>
  <c r="D470" i="1"/>
  <c r="C470" i="1"/>
  <c r="D468" i="1"/>
  <c r="D488" i="1"/>
  <c r="C468" i="1"/>
  <c r="C488" i="1" s="1"/>
  <c r="F445" i="1"/>
  <c r="F444" i="1"/>
  <c r="F463" i="1"/>
  <c r="F458" i="1"/>
  <c r="F454" i="1"/>
  <c r="F453" i="1"/>
  <c r="F449" i="1"/>
  <c r="H463" i="1" s="1"/>
  <c r="D443" i="1"/>
  <c r="C443" i="1"/>
  <c r="D437" i="1"/>
  <c r="C437" i="1"/>
  <c r="D435" i="1"/>
  <c r="C435" i="1"/>
  <c r="D433" i="1"/>
  <c r="C433" i="1"/>
  <c r="D431" i="1"/>
  <c r="C431" i="1"/>
  <c r="D425" i="1"/>
  <c r="C425" i="1"/>
  <c r="D423" i="1"/>
  <c r="C423" i="1"/>
  <c r="D421" i="1"/>
  <c r="C421" i="1"/>
  <c r="D419" i="1"/>
  <c r="D439" i="1" s="1"/>
  <c r="C419" i="1"/>
  <c r="C439" i="1" s="1"/>
  <c r="F391" i="1"/>
  <c r="F390" i="1" s="1"/>
  <c r="F409" i="1"/>
  <c r="F414" i="1" s="1"/>
  <c r="F405" i="1"/>
  <c r="F401" i="1"/>
  <c r="F400" i="1"/>
  <c r="F396" i="1"/>
  <c r="F395" i="1" s="1"/>
  <c r="D389" i="1"/>
  <c r="C389" i="1"/>
  <c r="D383" i="1"/>
  <c r="C383" i="1"/>
  <c r="D381" i="1"/>
  <c r="C381" i="1"/>
  <c r="D379" i="1"/>
  <c r="C379" i="1"/>
  <c r="D377" i="1"/>
  <c r="C377" i="1"/>
  <c r="D373" i="1"/>
  <c r="C373" i="1"/>
  <c r="D371" i="1"/>
  <c r="C371" i="1"/>
  <c r="D369" i="1"/>
  <c r="C369" i="1"/>
  <c r="D367" i="1"/>
  <c r="D385" i="1"/>
  <c r="C367" i="1"/>
  <c r="C385" i="1" s="1"/>
  <c r="F344" i="1"/>
  <c r="F343" i="1"/>
  <c r="F362" i="1"/>
  <c r="F357" i="1"/>
  <c r="F353" i="1"/>
  <c r="F352" i="1"/>
  <c r="F348" i="1"/>
  <c r="H362" i="1" s="1"/>
  <c r="D342" i="1"/>
  <c r="C342" i="1"/>
  <c r="D336" i="1"/>
  <c r="C336" i="1"/>
  <c r="D334" i="1"/>
  <c r="C334" i="1"/>
  <c r="D332" i="1"/>
  <c r="C332" i="1"/>
  <c r="D330" i="1"/>
  <c r="C330" i="1"/>
  <c r="D326" i="1"/>
  <c r="C326" i="1"/>
  <c r="D324" i="1"/>
  <c r="C324" i="1"/>
  <c r="D322" i="1"/>
  <c r="C322" i="1"/>
  <c r="D320" i="1"/>
  <c r="C320" i="1"/>
  <c r="D318" i="1"/>
  <c r="D338" i="1" s="1"/>
  <c r="C318" i="1"/>
  <c r="C338" i="1" s="1"/>
  <c r="F361" i="1"/>
  <c r="F462" i="1"/>
  <c r="F511" i="1"/>
  <c r="H512" i="1"/>
  <c r="C328" i="1"/>
  <c r="D328" i="1"/>
  <c r="F294" i="1"/>
  <c r="F293" i="1" s="1"/>
  <c r="F313" i="1"/>
  <c r="F308" i="1"/>
  <c r="F312" i="1" s="1"/>
  <c r="F304" i="1"/>
  <c r="F303" i="1" s="1"/>
  <c r="F299" i="1"/>
  <c r="F298" i="1"/>
  <c r="D292" i="1"/>
  <c r="C292" i="1"/>
  <c r="D286" i="1"/>
  <c r="C286" i="1"/>
  <c r="D284" i="1"/>
  <c r="C284" i="1"/>
  <c r="D282" i="1"/>
  <c r="C282" i="1"/>
  <c r="D280" i="1"/>
  <c r="C280" i="1"/>
  <c r="D274" i="1"/>
  <c r="C274" i="1"/>
  <c r="D272" i="1"/>
  <c r="C272" i="1"/>
  <c r="D270" i="1"/>
  <c r="C270" i="1"/>
  <c r="D268" i="1"/>
  <c r="C268" i="1"/>
  <c r="D266" i="1"/>
  <c r="D288" i="1"/>
  <c r="C266" i="1"/>
  <c r="C288" i="1" s="1"/>
  <c r="H313" i="1"/>
  <c r="C276" i="1"/>
  <c r="D276" i="1"/>
  <c r="F238" i="1"/>
  <c r="F237" i="1"/>
  <c r="F256" i="1"/>
  <c r="F261" i="1" s="1"/>
  <c r="F252" i="1"/>
  <c r="F248" i="1"/>
  <c r="F247" i="1" s="1"/>
  <c r="F243" i="1"/>
  <c r="F242" i="1"/>
  <c r="D236" i="1"/>
  <c r="C236" i="1"/>
  <c r="D230" i="1"/>
  <c r="C230" i="1"/>
  <c r="D228" i="1"/>
  <c r="C228" i="1"/>
  <c r="D226" i="1"/>
  <c r="C226" i="1"/>
  <c r="D224" i="1"/>
  <c r="C224" i="1"/>
  <c r="D222" i="1"/>
  <c r="C222" i="1"/>
  <c r="D220" i="1"/>
  <c r="C220" i="1"/>
  <c r="D218" i="1"/>
  <c r="C218" i="1"/>
  <c r="D216" i="1"/>
  <c r="C216" i="1"/>
  <c r="D214" i="1"/>
  <c r="C214" i="1"/>
  <c r="D212" i="1"/>
  <c r="D232" i="1" s="1"/>
  <c r="C212" i="1"/>
  <c r="C232" i="1"/>
  <c r="F188" i="1"/>
  <c r="F187" i="1" s="1"/>
  <c r="F207" i="1"/>
  <c r="H207" i="1" s="1"/>
  <c r="F202" i="1"/>
  <c r="F198" i="1"/>
  <c r="F197" i="1"/>
  <c r="F193" i="1"/>
  <c r="F192" i="1" s="1"/>
  <c r="D186" i="1"/>
  <c r="C186" i="1"/>
  <c r="D180" i="1"/>
  <c r="C180" i="1"/>
  <c r="D178" i="1"/>
  <c r="C178" i="1"/>
  <c r="D176" i="1"/>
  <c r="C176" i="1"/>
  <c r="D174" i="1"/>
  <c r="C174" i="1"/>
  <c r="D172" i="1"/>
  <c r="C172" i="1"/>
  <c r="D170" i="1"/>
  <c r="C170" i="1"/>
  <c r="D168" i="1"/>
  <c r="C168" i="1"/>
  <c r="D166" i="1"/>
  <c r="C166" i="1"/>
  <c r="D164" i="1"/>
  <c r="D182" i="1" s="1"/>
  <c r="C164" i="1"/>
  <c r="C182" i="1"/>
  <c r="F140" i="1"/>
  <c r="F139" i="1" s="1"/>
  <c r="F154" i="1"/>
  <c r="F150" i="1"/>
  <c r="F149" i="1"/>
  <c r="F145" i="1"/>
  <c r="F144" i="1" s="1"/>
  <c r="D138" i="1"/>
  <c r="C138" i="1"/>
  <c r="D132" i="1"/>
  <c r="C132" i="1"/>
  <c r="D130" i="1"/>
  <c r="C130" i="1"/>
  <c r="D128" i="1"/>
  <c r="C128" i="1"/>
  <c r="D126" i="1"/>
  <c r="C126" i="1"/>
  <c r="D122" i="1"/>
  <c r="C122" i="1"/>
  <c r="D120" i="1"/>
  <c r="C120" i="1"/>
  <c r="D118" i="1"/>
  <c r="C118" i="1"/>
  <c r="D116" i="1"/>
  <c r="C116" i="1"/>
  <c r="D114" i="1"/>
  <c r="D134" i="1" s="1"/>
  <c r="C114" i="1"/>
  <c r="C134" i="1"/>
  <c r="F100" i="1"/>
  <c r="F96" i="1"/>
  <c r="F95" i="1"/>
  <c r="D60" i="1"/>
  <c r="D80" i="1" s="1"/>
  <c r="D84" i="1"/>
  <c r="C84" i="1"/>
  <c r="D78" i="1"/>
  <c r="C78" i="1"/>
  <c r="D76" i="1"/>
  <c r="C76" i="1"/>
  <c r="D74" i="1"/>
  <c r="C74" i="1"/>
  <c r="D72" i="1"/>
  <c r="C72" i="1"/>
  <c r="F70" i="1"/>
  <c r="F86" i="1" s="1"/>
  <c r="D70" i="1"/>
  <c r="C70" i="1"/>
  <c r="F68" i="1"/>
  <c r="D68" i="1"/>
  <c r="C68" i="1"/>
  <c r="F66" i="1"/>
  <c r="D66" i="1"/>
  <c r="C66" i="1"/>
  <c r="D64" i="1"/>
  <c r="C64" i="1"/>
  <c r="D62" i="1"/>
  <c r="C62" i="1"/>
  <c r="C60" i="1"/>
  <c r="C80" i="1" s="1"/>
  <c r="F55" i="1"/>
  <c r="F51" i="1"/>
  <c r="H55" i="1"/>
  <c r="C124" i="1"/>
  <c r="H261" i="1" l="1"/>
  <c r="F260" i="1"/>
  <c r="F85" i="1"/>
  <c r="H109" i="1"/>
  <c r="F413" i="1"/>
  <c r="H414" i="1"/>
  <c r="F206" i="1"/>
  <c r="H159" i="1"/>
  <c r="D124" i="1"/>
</calcChain>
</file>

<file path=xl/sharedStrings.xml><?xml version="1.0" encoding="utf-8"?>
<sst xmlns="http://schemas.openxmlformats.org/spreadsheetml/2006/main" count="824" uniqueCount="332">
  <si>
    <t>УТВЕРЖДЕНО:</t>
  </si>
  <si>
    <t>Глава Государственной администрации</t>
  </si>
  <si>
    <t>Дубссарского района и города Дубоссары</t>
  </si>
  <si>
    <t>_______________________Р.И. Чабан</t>
  </si>
  <si>
    <t>"_______"_______________2021 год</t>
  </si>
  <si>
    <t>План закупок товаров, работ, услуг для обеспечения муниципальных нужд на 2021 год</t>
  </si>
  <si>
    <t>Полное наименование заказчика</t>
  </si>
  <si>
    <t>Государственная администрация Дубоссарского района и города Дубоссары</t>
  </si>
  <si>
    <t>Адрес местонахождения заказчика</t>
  </si>
  <si>
    <t>ПМР, город Дубоссары, ул. Дзержинского, 6</t>
  </si>
  <si>
    <t>Телефон заказчика</t>
  </si>
  <si>
    <t>Электронная почта заказчика</t>
  </si>
  <si>
    <t>ga@dubossary.gospmr.org</t>
  </si>
  <si>
    <t>Вид документа</t>
  </si>
  <si>
    <t>2021 (1)</t>
  </si>
  <si>
    <t>№ п/п</t>
  </si>
  <si>
    <t>Наименование направлений расходования</t>
  </si>
  <si>
    <t>Код раздела и подраздела функциональной классификации расходов бюджета</t>
  </si>
  <si>
    <t>Код перечня прямого получателя средств бюджета</t>
  </si>
  <si>
    <t>Код перечня организаций, платежей и мероприятий, финансируемых из бюджета</t>
  </si>
  <si>
    <t>Код экономической классификации расходов бюджетов</t>
  </si>
  <si>
    <t>Сумма, рублей Приднестровской Молдавской Республики</t>
  </si>
  <si>
    <t>Прочие расходные материалы и предметы снабжения</t>
  </si>
  <si>
    <t>Оплата услуг связи</t>
  </si>
  <si>
    <t>Оплата тепловой энергии</t>
  </si>
  <si>
    <t>Оплата освещения помещений</t>
  </si>
  <si>
    <t>Издательские услуги</t>
  </si>
  <si>
    <r>
      <t xml:space="preserve">Дата, содержание и обоснование вносимы изменений </t>
    </r>
    <r>
      <rPr>
        <i/>
        <sz val="12"/>
        <color indexed="8"/>
        <rFont val="Times New Roman"/>
        <family val="1"/>
        <charset val="204"/>
      </rPr>
      <t>(подлежит заполнению при внесении изменений в план закупок)</t>
    </r>
  </si>
  <si>
    <t>Оплата водоснабжения помещений</t>
  </si>
  <si>
    <t>0 (215) 3 35 10, 2 40 58</t>
  </si>
  <si>
    <t>Расходы на содержание транспорта</t>
  </si>
  <si>
    <t>037.075</t>
  </si>
  <si>
    <t>Оплата содержания помещений</t>
  </si>
  <si>
    <t>Оплата текущего ремонта оборудования и инвентаря</t>
  </si>
  <si>
    <t>Оплата текущего ремонта зданий и сооружений</t>
  </si>
  <si>
    <t>Книги и периодические издания</t>
  </si>
  <si>
    <t>Представительские расходы</t>
  </si>
  <si>
    <t>Товары и услуги не отнесенные к другим подстатьям</t>
  </si>
  <si>
    <t>в том числе Малые закупки</t>
  </si>
  <si>
    <t>Итого лимит финансировния:</t>
  </si>
  <si>
    <t>516.250</t>
  </si>
  <si>
    <t>Возмещение расходов газете "Заря Приднестровья"</t>
  </si>
  <si>
    <t>516.36</t>
  </si>
  <si>
    <t>Трансферты на благоустройство территорий</t>
  </si>
  <si>
    <t>515.443</t>
  </si>
  <si>
    <t>16.</t>
  </si>
  <si>
    <t>СОВЕТ НАРОДНЫХ ДЕПУТАТОВ ДУБОССАРСКОГО РАЙОНА И ГОРОДА ДУБОССАРЫ</t>
  </si>
  <si>
    <t>16.1.</t>
  </si>
  <si>
    <t>01 06</t>
  </si>
  <si>
    <t>0 11</t>
  </si>
  <si>
    <t>16.2.</t>
  </si>
  <si>
    <t>16.3.</t>
  </si>
  <si>
    <t>16.4.</t>
  </si>
  <si>
    <t>16.5.</t>
  </si>
  <si>
    <t>16.6.</t>
  </si>
  <si>
    <t>16.7.</t>
  </si>
  <si>
    <t>16.8.</t>
  </si>
  <si>
    <t>16.9.</t>
  </si>
  <si>
    <t>16.10.</t>
  </si>
  <si>
    <t>16.11.</t>
  </si>
  <si>
    <t>30 07</t>
  </si>
  <si>
    <t>17.</t>
  </si>
  <si>
    <t>17.1.</t>
  </si>
  <si>
    <t>18.</t>
  </si>
  <si>
    <t>Программа исполнения наказов избирателей</t>
  </si>
  <si>
    <t>18.1.</t>
  </si>
  <si>
    <t>30 08</t>
  </si>
  <si>
    <t>19.</t>
  </si>
  <si>
    <t>СОВЕТ НАРОДНЫХ ДЕПУТАТОВ С. ДОЙБАНЫ</t>
  </si>
  <si>
    <t>0106</t>
  </si>
  <si>
    <t>Оплата газа</t>
  </si>
  <si>
    <t>Приобретение непроизводственного оборудования и предметов длительного пользования для государственных учреждений</t>
  </si>
  <si>
    <t>19.1.</t>
  </si>
  <si>
    <t>0 37.075</t>
  </si>
  <si>
    <t>19.2.</t>
  </si>
  <si>
    <t>19.3.</t>
  </si>
  <si>
    <t>19.4.</t>
  </si>
  <si>
    <t>19.5.</t>
  </si>
  <si>
    <t>19.6.</t>
  </si>
  <si>
    <t>19.7.</t>
  </si>
  <si>
    <t>19.8.</t>
  </si>
  <si>
    <t>19.9.</t>
  </si>
  <si>
    <t>Оплата ткущего ремонта зданий и сооружений</t>
  </si>
  <si>
    <t>19.10.</t>
  </si>
  <si>
    <t>19.11.</t>
  </si>
  <si>
    <t>19.12.</t>
  </si>
  <si>
    <t>19.13.</t>
  </si>
  <si>
    <t>19.14.</t>
  </si>
  <si>
    <t>20.</t>
  </si>
  <si>
    <t>20.1.</t>
  </si>
  <si>
    <t>21.</t>
  </si>
  <si>
    <t>Благоустройство с. Добаны (МБ)</t>
  </si>
  <si>
    <t>21.1.</t>
  </si>
  <si>
    <t>22.</t>
  </si>
  <si>
    <t>22.1.</t>
  </si>
  <si>
    <t>23.</t>
  </si>
  <si>
    <t>23.1.</t>
  </si>
  <si>
    <t>Программа расходования средств от уплаты целевого сбора ФЛ с. Дойбаны</t>
  </si>
  <si>
    <t>Программа расходования средств от уплаты целевого сбора ЮЛ с. Дойбаны</t>
  </si>
  <si>
    <t>24.</t>
  </si>
  <si>
    <t>Программа расходования средств от платы за услуги землеустроителей с. Дойбаны</t>
  </si>
  <si>
    <t>24.1.</t>
  </si>
  <si>
    <t>25.</t>
  </si>
  <si>
    <t>СОВЕТ НАРОДНЫХ ДЕПУТАТОВ С. КРАСНЫЙ ВИНОГРАДАРЬ</t>
  </si>
  <si>
    <t>25.1.</t>
  </si>
  <si>
    <t>25.2.</t>
  </si>
  <si>
    <t>25.3.</t>
  </si>
  <si>
    <t>25.4.</t>
  </si>
  <si>
    <t>25.5.</t>
  </si>
  <si>
    <t>25.6.</t>
  </si>
  <si>
    <t>25.7.</t>
  </si>
  <si>
    <t>25.8.</t>
  </si>
  <si>
    <t>25.9.</t>
  </si>
  <si>
    <t>25.10.</t>
  </si>
  <si>
    <t>25.11.</t>
  </si>
  <si>
    <t>25.12.</t>
  </si>
  <si>
    <t>25.13.</t>
  </si>
  <si>
    <t>25.14.</t>
  </si>
  <si>
    <t>Благоустройство с. Красный Виноградарь (МБ)</t>
  </si>
  <si>
    <t>26.</t>
  </si>
  <si>
    <t>26.1.</t>
  </si>
  <si>
    <t>Благоустройство с. Красный Виноградарь (СЖФ)</t>
  </si>
  <si>
    <t>27.</t>
  </si>
  <si>
    <t>27.1.</t>
  </si>
  <si>
    <t>Программа расходования средств от уплаты целевого сбора ФЛ с. Красный Виноградарь</t>
  </si>
  <si>
    <t>Программа расходования средств от уплаты целевого сбора ЮЛ с. Крсный Виноградарь</t>
  </si>
  <si>
    <t>28.</t>
  </si>
  <si>
    <t>28.1.</t>
  </si>
  <si>
    <t>29.</t>
  </si>
  <si>
    <t>29.1.</t>
  </si>
  <si>
    <t>СОВЕТ НАРОДНЫХ ДЕПУТАТОВ С. РОГИ</t>
  </si>
  <si>
    <t>30.</t>
  </si>
  <si>
    <t>30.1.</t>
  </si>
  <si>
    <t>30.2.</t>
  </si>
  <si>
    <t>30.3.</t>
  </si>
  <si>
    <t>30.4.</t>
  </si>
  <si>
    <t>30.5.</t>
  </si>
  <si>
    <t>30.6.</t>
  </si>
  <si>
    <t>30.7.</t>
  </si>
  <si>
    <t>30.8.</t>
  </si>
  <si>
    <t>30.9.</t>
  </si>
  <si>
    <t>30.10.</t>
  </si>
  <si>
    <t>3.12.</t>
  </si>
  <si>
    <t>30.13.</t>
  </si>
  <si>
    <t>Благоустройство с. Роги (МБ)</t>
  </si>
  <si>
    <t>31.</t>
  </si>
  <si>
    <t>31.1.</t>
  </si>
  <si>
    <t>Благоустройство с. Роги (СЖФ)</t>
  </si>
  <si>
    <t>32.</t>
  </si>
  <si>
    <t>32.2.</t>
  </si>
  <si>
    <t>33.</t>
  </si>
  <si>
    <t>33.1.</t>
  </si>
  <si>
    <t>Программа расходования средств от уплаты целевого сбора ФЛ с. Роги</t>
  </si>
  <si>
    <t>34.</t>
  </si>
  <si>
    <t>34.1.</t>
  </si>
  <si>
    <t>Программа расходования средств от уплаты целевого сбора ЮЛ с. Роги</t>
  </si>
  <si>
    <t>30.11.</t>
  </si>
  <si>
    <t>СОВЕТ НАРОДНЫХ ДЕПУТАТОВ С. ГОЯНЫ</t>
  </si>
  <si>
    <t>35.</t>
  </si>
  <si>
    <t>Благоустройство с. Гояны (МБ)</t>
  </si>
  <si>
    <t>Благоустройство с. Гояны (СЖФ)</t>
  </si>
  <si>
    <t>Программа расходования средств от уплаты целевого сбора ФЛ с. Гояны</t>
  </si>
  <si>
    <t>Программа расходования средств от уплаты целевого сбора ЮЛ с. Гояны</t>
  </si>
  <si>
    <t>Программа расходования средств от платы за услуги землеустроителей с. Гояны</t>
  </si>
  <si>
    <t>35.1.</t>
  </si>
  <si>
    <t>35.2.</t>
  </si>
  <si>
    <t>35.3.</t>
  </si>
  <si>
    <t>35.4.</t>
  </si>
  <si>
    <t>35.5.</t>
  </si>
  <si>
    <t>35.6.</t>
  </si>
  <si>
    <t>35.7.</t>
  </si>
  <si>
    <t>35.8.</t>
  </si>
  <si>
    <t>35.9.</t>
  </si>
  <si>
    <t>35.10.</t>
  </si>
  <si>
    <t>35.11.</t>
  </si>
  <si>
    <t>35.12.</t>
  </si>
  <si>
    <t>35.13.</t>
  </si>
  <si>
    <t>35.14.</t>
  </si>
  <si>
    <t>36.</t>
  </si>
  <si>
    <t>36.1.</t>
  </si>
  <si>
    <t>37.</t>
  </si>
  <si>
    <t>37.1.</t>
  </si>
  <si>
    <t>38.</t>
  </si>
  <si>
    <t>38.1.</t>
  </si>
  <si>
    <t>39.</t>
  </si>
  <si>
    <t>39.1.</t>
  </si>
  <si>
    <t>40.</t>
  </si>
  <si>
    <t>40.1.</t>
  </si>
  <si>
    <t>41.</t>
  </si>
  <si>
    <t>СОВЕТ НАРОДНЫХ ДЕПУТАТОВ С. НОВО КОМИССАРОВКА</t>
  </si>
  <si>
    <t>41.1.</t>
  </si>
  <si>
    <t>41.2.</t>
  </si>
  <si>
    <t>Благоустройство с. Ново Комиссаровка (МБ)</t>
  </si>
  <si>
    <t>Благоустройство с. Ново Комиссаровка (СЖФ)</t>
  </si>
  <si>
    <t>Программа расходования средств от уплаты целевого сбора ФЛ с. Ново Комиссаровка</t>
  </si>
  <si>
    <t>Программа расходования средств от уплаты целевого сбора ЮЛ с. Ново Комиссаровка</t>
  </si>
  <si>
    <t>41.3.</t>
  </si>
  <si>
    <t>41.4.</t>
  </si>
  <si>
    <t>41.5.</t>
  </si>
  <si>
    <t>41.6.</t>
  </si>
  <si>
    <t>41.7.</t>
  </si>
  <si>
    <t>41.8.</t>
  </si>
  <si>
    <t>41.9.</t>
  </si>
  <si>
    <t>41.10.</t>
  </si>
  <si>
    <t>41.11.</t>
  </si>
  <si>
    <t>41.12.</t>
  </si>
  <si>
    <t>41.13.</t>
  </si>
  <si>
    <t>41.14.</t>
  </si>
  <si>
    <t>41.15.</t>
  </si>
  <si>
    <t>42.</t>
  </si>
  <si>
    <t>42.1.</t>
  </si>
  <si>
    <t>43.</t>
  </si>
  <si>
    <t>43.1.</t>
  </si>
  <si>
    <t>44.</t>
  </si>
  <si>
    <t>44.1.</t>
  </si>
  <si>
    <t>45.</t>
  </si>
  <si>
    <t>45.1.</t>
  </si>
  <si>
    <t>СОВЕТ НАРОДНЫХ ДЕПУТАТОВ С. ДЗЕРЖИНСКОЕ</t>
  </si>
  <si>
    <t>46.</t>
  </si>
  <si>
    <t>46.1.</t>
  </si>
  <si>
    <t>46.2.</t>
  </si>
  <si>
    <t>46.3.</t>
  </si>
  <si>
    <t>46.4.</t>
  </si>
  <si>
    <t>46.5.</t>
  </si>
  <si>
    <t>46.6.</t>
  </si>
  <si>
    <t>46.7.</t>
  </si>
  <si>
    <t>46.8.</t>
  </si>
  <si>
    <t>46.9.</t>
  </si>
  <si>
    <t>46.10.</t>
  </si>
  <si>
    <t>46.11.</t>
  </si>
  <si>
    <t>46.12.</t>
  </si>
  <si>
    <t>46.13.</t>
  </si>
  <si>
    <t>46.14.</t>
  </si>
  <si>
    <t>Благоустройство с. Дзержинское (МБ)</t>
  </si>
  <si>
    <t>Благоустройство с. Дзержинское (СЖФ)</t>
  </si>
  <si>
    <t>Программа расходования средств от уплаты целевого сбора ФЛ с. Дзержинское</t>
  </si>
  <si>
    <t>Программа расходования средств от уплаты целевого сбора ЮЛ с. Дзержинское</t>
  </si>
  <si>
    <t>47.</t>
  </si>
  <si>
    <t>47.1</t>
  </si>
  <si>
    <t>48.</t>
  </si>
  <si>
    <t>48.1.</t>
  </si>
  <si>
    <t>49.</t>
  </si>
  <si>
    <t>49.1.</t>
  </si>
  <si>
    <t>50.</t>
  </si>
  <si>
    <t>50.1.</t>
  </si>
  <si>
    <t>СОВЕТ НАРОДНЫХ ДЕПУТАТОВ С. ДУБОВО</t>
  </si>
  <si>
    <t>51.</t>
  </si>
  <si>
    <t>51.1.</t>
  </si>
  <si>
    <t>51.2.</t>
  </si>
  <si>
    <t>51.3.</t>
  </si>
  <si>
    <t>51.4.</t>
  </si>
  <si>
    <t>51.5.</t>
  </si>
  <si>
    <t>51.6.</t>
  </si>
  <si>
    <t>51.7.</t>
  </si>
  <si>
    <t>51.8.</t>
  </si>
  <si>
    <t>51.9.</t>
  </si>
  <si>
    <t>51.10.</t>
  </si>
  <si>
    <t>51.11.</t>
  </si>
  <si>
    <t>51.12.</t>
  </si>
  <si>
    <t>51.13.</t>
  </si>
  <si>
    <t>52.</t>
  </si>
  <si>
    <t>52.1.</t>
  </si>
  <si>
    <t>Благоустройство с. Дубово (МБ)</t>
  </si>
  <si>
    <t>Благоустройство с. Дубово (СЖФ)</t>
  </si>
  <si>
    <t>Программа расходования средств от уплаты целевого сбора ФЛ с. Дубово</t>
  </si>
  <si>
    <t>Программа расходования средств от уплаты целевого сбора ЮЛ с. Дубово</t>
  </si>
  <si>
    <t>53.</t>
  </si>
  <si>
    <t>53.1.</t>
  </si>
  <si>
    <t>54.</t>
  </si>
  <si>
    <t>54.1.</t>
  </si>
  <si>
    <t>55.</t>
  </si>
  <si>
    <t>55.1.</t>
  </si>
  <si>
    <t>Программа расходования средств от платы за услуги землеустроителей с. Дубово</t>
  </si>
  <si>
    <t>56.</t>
  </si>
  <si>
    <t>56.1.</t>
  </si>
  <si>
    <t>СОВЕТ НАРОДНЫХ ДЕПУТАТОВ С. ГАРМАЦКОЕ</t>
  </si>
  <si>
    <t>57.</t>
  </si>
  <si>
    <t>57.1.</t>
  </si>
  <si>
    <t>57.2.</t>
  </si>
  <si>
    <t>57.3.</t>
  </si>
  <si>
    <t>57.4.</t>
  </si>
  <si>
    <t>57.5.</t>
  </si>
  <si>
    <t>57.6.</t>
  </si>
  <si>
    <t>57.7.</t>
  </si>
  <si>
    <t>57.8.</t>
  </si>
  <si>
    <t>57.9.</t>
  </si>
  <si>
    <t>57.11.</t>
  </si>
  <si>
    <t>57.12.</t>
  </si>
  <si>
    <t>57.13.</t>
  </si>
  <si>
    <t>57.14.</t>
  </si>
  <si>
    <t>Благоустройство с. Гармацкое (МБ)</t>
  </si>
  <si>
    <t>Благоустройство с. Гармацкое (СЖФ)</t>
  </si>
  <si>
    <t>Программа расходования средств от уплаты целевого сбора ФЛ с. Гармацкое</t>
  </si>
  <si>
    <t>Программа расходования средств от уплаты целевого сбора ЮЛ с. Гармацкое</t>
  </si>
  <si>
    <t>58.</t>
  </si>
  <si>
    <t>58.1.</t>
  </si>
  <si>
    <t>59.</t>
  </si>
  <si>
    <t>59.1.</t>
  </si>
  <si>
    <t>60.</t>
  </si>
  <si>
    <t>60.1.</t>
  </si>
  <si>
    <t>61.</t>
  </si>
  <si>
    <t>61.1.</t>
  </si>
  <si>
    <t>62.</t>
  </si>
  <si>
    <t>СОВЕТ НАРОДНЫХ ДЕПУТАТОВ С. ЦЫБУЛЕВКА</t>
  </si>
  <si>
    <t>62.1.</t>
  </si>
  <si>
    <t>62.2.</t>
  </si>
  <si>
    <t>62.3.</t>
  </si>
  <si>
    <t>62.4.</t>
  </si>
  <si>
    <t>62.5.</t>
  </si>
  <si>
    <t>62.6.</t>
  </si>
  <si>
    <t>62.7.</t>
  </si>
  <si>
    <t>62.8.</t>
  </si>
  <si>
    <t>62.9.</t>
  </si>
  <si>
    <t>62.10.</t>
  </si>
  <si>
    <t>62.11.</t>
  </si>
  <si>
    <t>62.13.</t>
  </si>
  <si>
    <t>62.14.</t>
  </si>
  <si>
    <t>57.10.</t>
  </si>
  <si>
    <t>63.</t>
  </si>
  <si>
    <t>Благоустройство с. Цыбулевка (МБ)</t>
  </si>
  <si>
    <t>Благоустройство с. Цыбулевка (СЖФ)</t>
  </si>
  <si>
    <t>Программа расходования средств от уплаты целевого сбора ФЛ с. Цыбулевка</t>
  </si>
  <si>
    <t>Программа расходования средств от уплаты целевого сбора ЮЛ с. Цыбулевка</t>
  </si>
  <si>
    <t>63.1.</t>
  </si>
  <si>
    <t>64.1.</t>
  </si>
  <si>
    <t>64.</t>
  </si>
  <si>
    <t>65.</t>
  </si>
  <si>
    <t>65.1.</t>
  </si>
  <si>
    <t>66.</t>
  </si>
  <si>
    <t>66.1.</t>
  </si>
  <si>
    <t>Решение 4 пленарного заседания 4 сессии 26 созыва СНД от 05.08.2021 года "Об утверждении бюджета Дубоссарского рйона и города Дубоссары на 2021 год"</t>
  </si>
  <si>
    <t>Благоустройство с. Дойбаны (СЖФ)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</si>
</sst>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/>
    </xf>
    <xf numFmtId="0" fontId="8" fillId="0" borderId="0" xfId="0" applyFont="1"/>
    <xf numFmtId="0" fontId="7" fillId="0" borderId="0" xfId="1" applyFont="1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/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@dubossary.gospm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1"/>
  <sheetViews>
    <sheetView tabSelected="1" topLeftCell="A20" workbookViewId="0">
      <pane ySplit="3" topLeftCell="A449" activePane="bottomLeft" state="frozen"/>
      <selection activeCell="A20" sqref="A20"/>
      <selection pane="bottomLeft" activeCell="F158" sqref="F158"/>
    </sheetView>
  </sheetViews>
  <sheetFormatPr defaultColWidth="9.140625" defaultRowHeight="15.75" x14ac:dyDescent="0.25"/>
  <cols>
    <col min="1" max="1" width="8.7109375" style="1" customWidth="1"/>
    <col min="2" max="2" width="22.85546875" style="1" customWidth="1"/>
    <col min="3" max="3" width="20.7109375" style="1" customWidth="1"/>
    <col min="4" max="4" width="20.28515625" style="1" customWidth="1"/>
    <col min="5" max="5" width="19" style="1" customWidth="1"/>
    <col min="6" max="6" width="22" style="1" customWidth="1"/>
    <col min="7" max="7" width="23.140625" style="1" customWidth="1"/>
    <col min="8" max="16384" width="9.140625" style="1"/>
  </cols>
  <sheetData>
    <row r="2" spans="1:8" x14ac:dyDescent="0.25">
      <c r="A2" s="9" t="s">
        <v>0</v>
      </c>
      <c r="B2" s="9"/>
      <c r="C2" s="9"/>
      <c r="D2" s="9"/>
      <c r="E2" s="9"/>
      <c r="F2" s="9"/>
      <c r="G2" s="9"/>
      <c r="H2" s="9"/>
    </row>
    <row r="3" spans="1:8" x14ac:dyDescent="0.25">
      <c r="A3" s="9" t="s">
        <v>1</v>
      </c>
      <c r="B3" s="9"/>
      <c r="C3" s="9"/>
      <c r="D3" s="9"/>
      <c r="E3" s="9"/>
      <c r="F3" s="9"/>
      <c r="G3" s="9"/>
      <c r="H3" s="9"/>
    </row>
    <row r="4" spans="1:8" x14ac:dyDescent="0.25">
      <c r="A4" s="9" t="s">
        <v>2</v>
      </c>
      <c r="B4" s="9"/>
      <c r="C4" s="9"/>
      <c r="D4" s="9"/>
      <c r="E4" s="9"/>
      <c r="F4" s="9"/>
      <c r="G4" s="9"/>
      <c r="H4" s="9"/>
    </row>
    <row r="5" spans="1:8" x14ac:dyDescent="0.25">
      <c r="A5" s="9" t="s">
        <v>3</v>
      </c>
      <c r="B5" s="9"/>
      <c r="C5" s="9"/>
      <c r="D5" s="9"/>
      <c r="E5" s="9"/>
      <c r="F5" s="9"/>
      <c r="G5" s="9"/>
      <c r="H5" s="9"/>
    </row>
    <row r="6" spans="1:8" x14ac:dyDescent="0.25">
      <c r="A6" s="9" t="s">
        <v>4</v>
      </c>
      <c r="B6" s="9"/>
      <c r="C6" s="9"/>
      <c r="D6" s="9"/>
      <c r="E6" s="9"/>
      <c r="F6" s="9"/>
      <c r="G6" s="9"/>
      <c r="H6" s="9"/>
    </row>
    <row r="7" spans="1:8" x14ac:dyDescent="0.25">
      <c r="A7" s="9"/>
      <c r="B7" s="9"/>
      <c r="C7" s="9"/>
      <c r="D7" s="9"/>
      <c r="E7" s="9"/>
      <c r="F7" s="9"/>
      <c r="G7" s="9"/>
      <c r="H7" s="9"/>
    </row>
    <row r="8" spans="1:8" x14ac:dyDescent="0.25">
      <c r="A8" s="9"/>
      <c r="B8" s="9"/>
      <c r="C8" s="13" t="s">
        <v>5</v>
      </c>
      <c r="D8" s="9"/>
      <c r="E8" s="9"/>
      <c r="F8" s="9"/>
      <c r="G8" s="9"/>
      <c r="H8" s="9"/>
    </row>
    <row r="9" spans="1:8" x14ac:dyDescent="0.25">
      <c r="A9" s="9"/>
      <c r="B9" s="9"/>
      <c r="C9" s="9"/>
      <c r="D9" s="9"/>
      <c r="E9" s="9"/>
      <c r="F9" s="9"/>
      <c r="G9" s="9"/>
      <c r="H9" s="9"/>
    </row>
    <row r="10" spans="1:8" x14ac:dyDescent="0.25">
      <c r="A10" s="9" t="s">
        <v>6</v>
      </c>
      <c r="B10" s="9"/>
      <c r="C10" s="9"/>
      <c r="D10" s="10" t="s">
        <v>7</v>
      </c>
      <c r="E10" s="9"/>
      <c r="F10" s="9"/>
      <c r="G10" s="9"/>
      <c r="H10" s="9"/>
    </row>
    <row r="11" spans="1:8" x14ac:dyDescent="0.25">
      <c r="A11" s="9"/>
      <c r="B11" s="9"/>
      <c r="C11" s="9"/>
      <c r="D11" s="9"/>
      <c r="E11" s="9"/>
      <c r="F11" s="9"/>
      <c r="G11" s="9"/>
      <c r="H11" s="9"/>
    </row>
    <row r="12" spans="1:8" x14ac:dyDescent="0.25">
      <c r="A12" s="9" t="s">
        <v>8</v>
      </c>
      <c r="B12" s="9"/>
      <c r="C12" s="9"/>
      <c r="D12" s="10" t="s">
        <v>9</v>
      </c>
      <c r="E12" s="10"/>
      <c r="F12" s="10"/>
      <c r="G12" s="10"/>
      <c r="H12" s="9"/>
    </row>
    <row r="13" spans="1:8" x14ac:dyDescent="0.25">
      <c r="A13" s="9" t="s">
        <v>10</v>
      </c>
      <c r="B13" s="9"/>
      <c r="C13" s="9"/>
      <c r="D13" s="10" t="s">
        <v>29</v>
      </c>
      <c r="E13" s="9"/>
      <c r="F13" s="9"/>
      <c r="G13" s="9"/>
      <c r="H13" s="9"/>
    </row>
    <row r="14" spans="1:8" x14ac:dyDescent="0.25">
      <c r="A14" s="9"/>
      <c r="B14" s="9"/>
      <c r="C14" s="9"/>
      <c r="D14" s="9"/>
      <c r="E14" s="9"/>
      <c r="F14" s="9"/>
      <c r="G14" s="9"/>
      <c r="H14" s="9"/>
    </row>
    <row r="15" spans="1:8" x14ac:dyDescent="0.25">
      <c r="A15" s="9" t="s">
        <v>11</v>
      </c>
      <c r="B15" s="9"/>
      <c r="C15" s="9"/>
      <c r="D15" s="14" t="s">
        <v>12</v>
      </c>
      <c r="E15" s="9"/>
      <c r="F15" s="9"/>
      <c r="G15" s="9"/>
      <c r="H15" s="9"/>
    </row>
    <row r="16" spans="1:8" x14ac:dyDescent="0.25">
      <c r="A16" s="9"/>
      <c r="B16" s="9"/>
      <c r="C16" s="9"/>
      <c r="D16" s="9"/>
      <c r="E16" s="9"/>
      <c r="F16" s="9"/>
      <c r="G16" s="9"/>
      <c r="H16" s="9"/>
    </row>
    <row r="17" spans="1:15" x14ac:dyDescent="0.25">
      <c r="A17" s="9" t="s">
        <v>13</v>
      </c>
      <c r="B17" s="9"/>
      <c r="C17" s="9"/>
      <c r="D17" s="9" t="s">
        <v>14</v>
      </c>
      <c r="E17" s="9"/>
      <c r="F17" s="9"/>
      <c r="G17" s="9"/>
      <c r="H17" s="9"/>
    </row>
    <row r="18" spans="1:15" x14ac:dyDescent="0.25">
      <c r="A18" s="5"/>
      <c r="B18" s="5"/>
      <c r="C18" s="5"/>
      <c r="D18" s="5"/>
      <c r="E18" s="5"/>
      <c r="F18" s="5"/>
      <c r="G18" s="5"/>
      <c r="H18" s="5"/>
    </row>
    <row r="19" spans="1:15" x14ac:dyDescent="0.25">
      <c r="A19" s="5"/>
      <c r="B19" s="5"/>
      <c r="C19" s="5"/>
      <c r="D19" s="5"/>
      <c r="E19" s="5"/>
      <c r="F19" s="5"/>
      <c r="G19" s="5"/>
      <c r="H19" s="5"/>
    </row>
    <row r="20" spans="1:15" ht="15.75" customHeight="1" x14ac:dyDescent="0.25">
      <c r="A20" s="42" t="s">
        <v>15</v>
      </c>
      <c r="B20" s="37" t="s">
        <v>16</v>
      </c>
      <c r="C20" s="37"/>
      <c r="D20" s="37"/>
      <c r="E20" s="37"/>
      <c r="F20" s="35" t="s">
        <v>21</v>
      </c>
      <c r="G20" s="42" t="s">
        <v>27</v>
      </c>
      <c r="H20" s="2"/>
      <c r="I20" s="2"/>
      <c r="J20" s="2"/>
      <c r="K20" s="2"/>
      <c r="L20" s="2"/>
      <c r="M20" s="2"/>
      <c r="N20" s="2"/>
      <c r="O20" s="2"/>
    </row>
    <row r="21" spans="1:15" ht="109.5" customHeight="1" x14ac:dyDescent="0.25">
      <c r="A21" s="42"/>
      <c r="B21" s="17" t="s">
        <v>17</v>
      </c>
      <c r="C21" s="17" t="s">
        <v>18</v>
      </c>
      <c r="D21" s="17" t="s">
        <v>19</v>
      </c>
      <c r="E21" s="17" t="s">
        <v>20</v>
      </c>
      <c r="F21" s="35"/>
      <c r="G21" s="42"/>
      <c r="H21" s="3"/>
      <c r="I21" s="3"/>
      <c r="J21" s="3"/>
      <c r="K21" s="3"/>
      <c r="L21" s="3"/>
      <c r="M21" s="3"/>
      <c r="N21" s="3"/>
      <c r="O21" s="3"/>
    </row>
    <row r="22" spans="1:15" x14ac:dyDescent="0.25">
      <c r="A22" s="7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1">
        <v>7</v>
      </c>
      <c r="H22" s="3"/>
      <c r="I22" s="3"/>
      <c r="J22" s="3"/>
      <c r="K22" s="3"/>
      <c r="L22" s="3"/>
      <c r="M22" s="3"/>
      <c r="N22" s="3"/>
      <c r="O22" s="3"/>
    </row>
    <row r="23" spans="1:15" x14ac:dyDescent="0.25">
      <c r="A23" s="20" t="s">
        <v>45</v>
      </c>
      <c r="B23" s="45" t="s">
        <v>46</v>
      </c>
      <c r="C23" s="46"/>
      <c r="D23" s="46"/>
      <c r="E23" s="46"/>
      <c r="F23" s="46"/>
      <c r="G23" s="46"/>
    </row>
    <row r="24" spans="1:15" x14ac:dyDescent="0.25">
      <c r="A24" s="12" t="s">
        <v>47</v>
      </c>
      <c r="B24" s="27" t="s">
        <v>30</v>
      </c>
      <c r="C24" s="27"/>
      <c r="D24" s="27"/>
      <c r="E24" s="27"/>
      <c r="F24" s="27"/>
      <c r="G24" s="35" t="s">
        <v>330</v>
      </c>
    </row>
    <row r="25" spans="1:15" x14ac:dyDescent="0.25">
      <c r="A25" s="6"/>
      <c r="B25" s="6" t="s">
        <v>48</v>
      </c>
      <c r="C25" s="6" t="s">
        <v>49</v>
      </c>
      <c r="D25" s="6" t="s">
        <v>31</v>
      </c>
      <c r="E25" s="6">
        <v>110350</v>
      </c>
      <c r="F25" s="6">
        <v>13078</v>
      </c>
      <c r="G25" s="36"/>
    </row>
    <row r="26" spans="1:15" x14ac:dyDescent="0.25">
      <c r="A26" s="12" t="s">
        <v>50</v>
      </c>
      <c r="B26" s="27" t="s">
        <v>22</v>
      </c>
      <c r="C26" s="26"/>
      <c r="D26" s="26"/>
      <c r="E26" s="26"/>
      <c r="F26" s="26"/>
      <c r="G26" s="36"/>
    </row>
    <row r="27" spans="1:15" x14ac:dyDescent="0.25">
      <c r="A27" s="6"/>
      <c r="B27" s="6" t="s">
        <v>48</v>
      </c>
      <c r="C27" s="6" t="s">
        <v>49</v>
      </c>
      <c r="D27" s="6" t="s">
        <v>31</v>
      </c>
      <c r="E27" s="6">
        <v>110360</v>
      </c>
      <c r="F27" s="6">
        <v>22000</v>
      </c>
      <c r="G27" s="36"/>
    </row>
    <row r="28" spans="1:15" x14ac:dyDescent="0.25">
      <c r="A28" s="12" t="s">
        <v>51</v>
      </c>
      <c r="B28" s="27" t="s">
        <v>23</v>
      </c>
      <c r="C28" s="26"/>
      <c r="D28" s="26"/>
      <c r="E28" s="26"/>
      <c r="F28" s="26"/>
      <c r="G28" s="36"/>
    </row>
    <row r="29" spans="1:15" x14ac:dyDescent="0.25">
      <c r="A29" s="6"/>
      <c r="B29" s="6" t="s">
        <v>48</v>
      </c>
      <c r="C29" s="6" t="s">
        <v>49</v>
      </c>
      <c r="D29" s="6" t="s">
        <v>31</v>
      </c>
      <c r="E29" s="6">
        <v>110600</v>
      </c>
      <c r="F29" s="6">
        <v>9300</v>
      </c>
      <c r="G29" s="36"/>
    </row>
    <row r="30" spans="1:15" x14ac:dyDescent="0.25">
      <c r="A30" s="6" t="s">
        <v>52</v>
      </c>
      <c r="B30" s="27" t="s">
        <v>32</v>
      </c>
      <c r="C30" s="26"/>
      <c r="D30" s="26"/>
      <c r="E30" s="26"/>
      <c r="F30" s="26"/>
      <c r="G30" s="36"/>
    </row>
    <row r="31" spans="1:15" x14ac:dyDescent="0.25">
      <c r="A31" s="6"/>
      <c r="B31" s="6" t="s">
        <v>48</v>
      </c>
      <c r="C31" s="6" t="s">
        <v>49</v>
      </c>
      <c r="D31" s="6" t="s">
        <v>31</v>
      </c>
      <c r="E31" s="6">
        <v>110710</v>
      </c>
      <c r="F31" s="6">
        <v>2500</v>
      </c>
      <c r="G31" s="36"/>
    </row>
    <row r="32" spans="1:15" x14ac:dyDescent="0.25">
      <c r="A32" s="6" t="s">
        <v>53</v>
      </c>
      <c r="B32" s="27" t="s">
        <v>33</v>
      </c>
      <c r="C32" s="26"/>
      <c r="D32" s="26"/>
      <c r="E32" s="26"/>
      <c r="F32" s="26"/>
      <c r="G32" s="36"/>
    </row>
    <row r="33" spans="1:7" x14ac:dyDescent="0.25">
      <c r="A33" s="6"/>
      <c r="B33" s="6" t="s">
        <v>48</v>
      </c>
      <c r="C33" s="6" t="s">
        <v>49</v>
      </c>
      <c r="D33" s="6" t="s">
        <v>31</v>
      </c>
      <c r="E33" s="6">
        <v>111020</v>
      </c>
      <c r="F33" s="6">
        <v>2500</v>
      </c>
      <c r="G33" s="36"/>
    </row>
    <row r="34" spans="1:7" x14ac:dyDescent="0.25">
      <c r="A34" s="6" t="s">
        <v>54</v>
      </c>
      <c r="B34" s="27" t="s">
        <v>34</v>
      </c>
      <c r="C34" s="26"/>
      <c r="D34" s="26"/>
      <c r="E34" s="26"/>
      <c r="F34" s="26"/>
      <c r="G34" s="36"/>
    </row>
    <row r="35" spans="1:7" x14ac:dyDescent="0.25">
      <c r="A35" s="6"/>
      <c r="B35" s="6" t="s">
        <v>48</v>
      </c>
      <c r="C35" s="6" t="s">
        <v>49</v>
      </c>
      <c r="D35" s="6" t="s">
        <v>31</v>
      </c>
      <c r="E35" s="6">
        <v>111030</v>
      </c>
      <c r="F35" s="6">
        <v>3000</v>
      </c>
      <c r="G35" s="36"/>
    </row>
    <row r="36" spans="1:7" x14ac:dyDescent="0.25">
      <c r="A36" s="6" t="s">
        <v>55</v>
      </c>
      <c r="B36" s="27" t="s">
        <v>35</v>
      </c>
      <c r="C36" s="26"/>
      <c r="D36" s="26"/>
      <c r="E36" s="26"/>
      <c r="F36" s="26"/>
      <c r="G36" s="36"/>
    </row>
    <row r="37" spans="1:7" x14ac:dyDescent="0.25">
      <c r="A37" s="6"/>
      <c r="B37" s="6" t="s">
        <v>48</v>
      </c>
      <c r="C37" s="6" t="s">
        <v>49</v>
      </c>
      <c r="D37" s="6" t="s">
        <v>31</v>
      </c>
      <c r="E37" s="6">
        <v>111042</v>
      </c>
      <c r="F37" s="6">
        <v>500</v>
      </c>
      <c r="G37" s="36"/>
    </row>
    <row r="38" spans="1:7" x14ac:dyDescent="0.25">
      <c r="A38" s="6" t="s">
        <v>56</v>
      </c>
      <c r="B38" s="27" t="s">
        <v>26</v>
      </c>
      <c r="C38" s="26"/>
      <c r="D38" s="26"/>
      <c r="E38" s="26"/>
      <c r="F38" s="26"/>
      <c r="G38" s="36"/>
    </row>
    <row r="39" spans="1:7" x14ac:dyDescent="0.25">
      <c r="A39" s="6"/>
      <c r="B39" s="6" t="s">
        <v>48</v>
      </c>
      <c r="C39" s="6" t="s">
        <v>49</v>
      </c>
      <c r="D39" s="6" t="s">
        <v>31</v>
      </c>
      <c r="E39" s="6">
        <v>111045</v>
      </c>
      <c r="F39" s="6">
        <v>1000</v>
      </c>
      <c r="G39" s="36"/>
    </row>
    <row r="40" spans="1:7" x14ac:dyDescent="0.25">
      <c r="A40" s="6" t="s">
        <v>57</v>
      </c>
      <c r="B40" s="27" t="s">
        <v>36</v>
      </c>
      <c r="C40" s="26"/>
      <c r="D40" s="26"/>
      <c r="E40" s="26"/>
      <c r="F40" s="26"/>
      <c r="G40" s="36"/>
    </row>
    <row r="41" spans="1:7" x14ac:dyDescent="0.25">
      <c r="A41" s="6"/>
      <c r="B41" s="6" t="s">
        <v>48</v>
      </c>
      <c r="C41" s="6" t="s">
        <v>49</v>
      </c>
      <c r="D41" s="6" t="s">
        <v>49</v>
      </c>
      <c r="E41" s="6">
        <v>111046</v>
      </c>
      <c r="F41" s="6">
        <v>14400</v>
      </c>
      <c r="G41" s="36"/>
    </row>
    <row r="42" spans="1:7" x14ac:dyDescent="0.25">
      <c r="A42" s="6" t="s">
        <v>58</v>
      </c>
      <c r="B42" s="27" t="s">
        <v>37</v>
      </c>
      <c r="C42" s="26"/>
      <c r="D42" s="26"/>
      <c r="E42" s="26"/>
      <c r="F42" s="26"/>
      <c r="G42" s="36"/>
    </row>
    <row r="43" spans="1:7" x14ac:dyDescent="0.25">
      <c r="A43" s="6"/>
      <c r="B43" s="6" t="s">
        <v>48</v>
      </c>
      <c r="C43" s="6" t="s">
        <v>49</v>
      </c>
      <c r="D43" s="6" t="s">
        <v>31</v>
      </c>
      <c r="E43" s="6">
        <v>111070</v>
      </c>
      <c r="F43" s="6">
        <v>2000</v>
      </c>
      <c r="G43" s="36"/>
    </row>
    <row r="44" spans="1:7" ht="30" customHeight="1" x14ac:dyDescent="0.25">
      <c r="A44" s="12" t="s">
        <v>59</v>
      </c>
      <c r="B44" s="37" t="s">
        <v>71</v>
      </c>
      <c r="C44" s="38"/>
      <c r="D44" s="38"/>
      <c r="E44" s="38"/>
      <c r="F44" s="38"/>
      <c r="G44" s="36"/>
    </row>
    <row r="45" spans="1:7" x14ac:dyDescent="0.25">
      <c r="A45" s="12"/>
      <c r="B45" s="6" t="s">
        <v>48</v>
      </c>
      <c r="C45" s="6" t="s">
        <v>49</v>
      </c>
      <c r="D45" s="6" t="s">
        <v>31</v>
      </c>
      <c r="E45" s="6">
        <v>240120</v>
      </c>
      <c r="F45" s="6">
        <v>9000</v>
      </c>
      <c r="G45" s="36"/>
    </row>
    <row r="46" spans="1:7" x14ac:dyDescent="0.25">
      <c r="A46" s="32" t="s">
        <v>38</v>
      </c>
      <c r="B46" s="33"/>
      <c r="C46" s="18"/>
      <c r="D46" s="18"/>
      <c r="E46" s="18"/>
      <c r="F46" s="21">
        <f>F47*50%</f>
        <v>39639</v>
      </c>
      <c r="G46" s="36"/>
    </row>
    <row r="47" spans="1:7" ht="30" customHeight="1" x14ac:dyDescent="0.25">
      <c r="A47" s="23" t="s">
        <v>39</v>
      </c>
      <c r="B47" s="34"/>
      <c r="C47" s="18"/>
      <c r="D47" s="18"/>
      <c r="E47" s="18"/>
      <c r="F47" s="19">
        <f>F25+F27+F29+F31+F33+F35+F37+F39+F41+F43+F45</f>
        <v>79278</v>
      </c>
      <c r="G47" s="36"/>
    </row>
    <row r="48" spans="1:7" x14ac:dyDescent="0.25">
      <c r="A48" s="8" t="s">
        <v>61</v>
      </c>
      <c r="B48" s="25" t="s">
        <v>41</v>
      </c>
      <c r="C48" s="43"/>
      <c r="D48" s="43"/>
      <c r="E48" s="43"/>
      <c r="F48" s="43"/>
      <c r="G48" s="36"/>
    </row>
    <row r="49" spans="1:8" x14ac:dyDescent="0.25">
      <c r="A49" s="12" t="s">
        <v>62</v>
      </c>
      <c r="B49" s="27" t="s">
        <v>37</v>
      </c>
      <c r="C49" s="26"/>
      <c r="D49" s="26"/>
      <c r="E49" s="26"/>
      <c r="F49" s="26"/>
      <c r="G49" s="36"/>
    </row>
    <row r="50" spans="1:8" x14ac:dyDescent="0.25">
      <c r="A50" s="6"/>
      <c r="B50" s="6" t="s">
        <v>60</v>
      </c>
      <c r="C50" s="6">
        <v>214</v>
      </c>
      <c r="D50" s="6" t="s">
        <v>31</v>
      </c>
      <c r="E50" s="6">
        <v>111070</v>
      </c>
      <c r="F50" s="6">
        <v>33000</v>
      </c>
      <c r="G50" s="36"/>
    </row>
    <row r="51" spans="1:8" ht="32.25" customHeight="1" x14ac:dyDescent="0.25">
      <c r="A51" s="23" t="s">
        <v>39</v>
      </c>
      <c r="B51" s="24"/>
      <c r="C51" s="22"/>
      <c r="D51" s="22"/>
      <c r="E51" s="22"/>
      <c r="F51" s="19">
        <f>F50</f>
        <v>33000</v>
      </c>
      <c r="G51" s="36"/>
    </row>
    <row r="52" spans="1:8" x14ac:dyDescent="0.25">
      <c r="A52" s="8" t="s">
        <v>63</v>
      </c>
      <c r="B52" s="25" t="s">
        <v>64</v>
      </c>
      <c r="C52" s="26"/>
      <c r="D52" s="26"/>
      <c r="E52" s="26"/>
      <c r="F52" s="26"/>
      <c r="G52" s="36"/>
    </row>
    <row r="53" spans="1:8" x14ac:dyDescent="0.25">
      <c r="A53" s="6" t="s">
        <v>65</v>
      </c>
      <c r="B53" s="27" t="s">
        <v>37</v>
      </c>
      <c r="C53" s="26"/>
      <c r="D53" s="26"/>
      <c r="E53" s="26"/>
      <c r="F53" s="26"/>
      <c r="G53" s="36"/>
    </row>
    <row r="54" spans="1:8" x14ac:dyDescent="0.25">
      <c r="A54" s="6"/>
      <c r="B54" s="6" t="s">
        <v>66</v>
      </c>
      <c r="C54" s="6">
        <v>214</v>
      </c>
      <c r="D54" s="6" t="s">
        <v>31</v>
      </c>
      <c r="E54" s="6">
        <v>111070</v>
      </c>
      <c r="F54" s="6">
        <v>640000</v>
      </c>
      <c r="G54" s="36"/>
    </row>
    <row r="55" spans="1:8" ht="28.5" customHeight="1" x14ac:dyDescent="0.25">
      <c r="A55" s="23" t="s">
        <v>39</v>
      </c>
      <c r="B55" s="24"/>
      <c r="C55" s="22"/>
      <c r="D55" s="22"/>
      <c r="E55" s="22"/>
      <c r="F55" s="19">
        <f>F54</f>
        <v>640000</v>
      </c>
      <c r="G55" s="36"/>
      <c r="H55" s="1">
        <f>F47+F51+F55</f>
        <v>752278</v>
      </c>
    </row>
    <row r="56" spans="1:8" x14ac:dyDescent="0.25">
      <c r="A56" s="20" t="s">
        <v>67</v>
      </c>
      <c r="B56" s="29" t="s">
        <v>68</v>
      </c>
      <c r="C56" s="30"/>
      <c r="D56" s="30"/>
      <c r="E56" s="30"/>
      <c r="F56" s="30"/>
      <c r="G56" s="20"/>
    </row>
    <row r="57" spans="1:8" x14ac:dyDescent="0.25">
      <c r="A57" s="6" t="s">
        <v>72</v>
      </c>
      <c r="B57" s="27" t="s">
        <v>30</v>
      </c>
      <c r="C57" s="27"/>
      <c r="D57" s="27"/>
      <c r="E57" s="27"/>
      <c r="F57" s="27"/>
      <c r="G57" s="35" t="s">
        <v>330</v>
      </c>
    </row>
    <row r="58" spans="1:8" x14ac:dyDescent="0.25">
      <c r="A58" s="6"/>
      <c r="B58" s="15" t="s">
        <v>69</v>
      </c>
      <c r="C58" s="6" t="s">
        <v>49</v>
      </c>
      <c r="D58" s="6" t="s">
        <v>73</v>
      </c>
      <c r="E58" s="6">
        <v>110350</v>
      </c>
      <c r="F58" s="6">
        <f>19180-17430</f>
        <v>1750</v>
      </c>
      <c r="G58" s="36"/>
    </row>
    <row r="59" spans="1:8" x14ac:dyDescent="0.25">
      <c r="A59" s="6" t="s">
        <v>74</v>
      </c>
      <c r="B59" s="27" t="s">
        <v>22</v>
      </c>
      <c r="C59" s="27"/>
      <c r="D59" s="27"/>
      <c r="E59" s="27"/>
      <c r="F59" s="27"/>
      <c r="G59" s="36"/>
    </row>
    <row r="60" spans="1:8" x14ac:dyDescent="0.25">
      <c r="A60" s="6"/>
      <c r="B60" s="15" t="s">
        <v>69</v>
      </c>
      <c r="C60" s="6" t="str">
        <f>C58</f>
        <v>0 11</v>
      </c>
      <c r="D60" s="6" t="str">
        <f>D58</f>
        <v>0 37.075</v>
      </c>
      <c r="E60" s="6">
        <v>110360</v>
      </c>
      <c r="F60" s="6">
        <v>3000</v>
      </c>
      <c r="G60" s="36"/>
    </row>
    <row r="61" spans="1:8" x14ac:dyDescent="0.25">
      <c r="A61" s="6" t="s">
        <v>75</v>
      </c>
      <c r="B61" s="27" t="s">
        <v>23</v>
      </c>
      <c r="C61" s="27"/>
      <c r="D61" s="27"/>
      <c r="E61" s="27"/>
      <c r="F61" s="27"/>
      <c r="G61" s="36"/>
    </row>
    <row r="62" spans="1:8" x14ac:dyDescent="0.25">
      <c r="A62" s="6"/>
      <c r="B62" s="15" t="s">
        <v>69</v>
      </c>
      <c r="C62" s="6" t="str">
        <f>C58</f>
        <v>0 11</v>
      </c>
      <c r="D62" s="6" t="str">
        <f>D58</f>
        <v>0 37.075</v>
      </c>
      <c r="E62" s="6">
        <v>110600</v>
      </c>
      <c r="F62" s="6">
        <v>4580</v>
      </c>
      <c r="G62" s="36"/>
    </row>
    <row r="63" spans="1:8" x14ac:dyDescent="0.25">
      <c r="A63" s="6" t="s">
        <v>76</v>
      </c>
      <c r="B63" s="27" t="s">
        <v>32</v>
      </c>
      <c r="C63" s="26"/>
      <c r="D63" s="26"/>
      <c r="E63" s="26"/>
      <c r="F63" s="26"/>
      <c r="G63" s="36"/>
    </row>
    <row r="64" spans="1:8" x14ac:dyDescent="0.25">
      <c r="A64" s="6"/>
      <c r="B64" s="15" t="s">
        <v>69</v>
      </c>
      <c r="C64" s="6" t="str">
        <f>C58</f>
        <v>0 11</v>
      </c>
      <c r="D64" s="6" t="str">
        <f>D58</f>
        <v>0 37.075</v>
      </c>
      <c r="E64" s="6">
        <v>110710</v>
      </c>
      <c r="F64" s="6">
        <f>2000+200</f>
        <v>2200</v>
      </c>
      <c r="G64" s="36"/>
    </row>
    <row r="65" spans="1:7" x14ac:dyDescent="0.25">
      <c r="A65" s="12" t="s">
        <v>77</v>
      </c>
      <c r="B65" s="27" t="s">
        <v>25</v>
      </c>
      <c r="C65" s="26"/>
      <c r="D65" s="26"/>
      <c r="E65" s="26"/>
      <c r="F65" s="26"/>
      <c r="G65" s="36"/>
    </row>
    <row r="66" spans="1:7" x14ac:dyDescent="0.25">
      <c r="A66" s="6"/>
      <c r="B66" s="15" t="s">
        <v>69</v>
      </c>
      <c r="C66" s="6" t="str">
        <f>C58</f>
        <v>0 11</v>
      </c>
      <c r="D66" s="6" t="str">
        <f>D58</f>
        <v>0 37.075</v>
      </c>
      <c r="E66" s="6">
        <v>110730</v>
      </c>
      <c r="F66" s="6">
        <f>93</f>
        <v>93</v>
      </c>
      <c r="G66" s="36"/>
    </row>
    <row r="67" spans="1:7" x14ac:dyDescent="0.25">
      <c r="A67" s="6" t="s">
        <v>78</v>
      </c>
      <c r="B67" s="27" t="s">
        <v>28</v>
      </c>
      <c r="C67" s="26"/>
      <c r="D67" s="26"/>
      <c r="E67" s="26"/>
      <c r="F67" s="26"/>
      <c r="G67" s="36"/>
    </row>
    <row r="68" spans="1:7" x14ac:dyDescent="0.25">
      <c r="A68" s="6"/>
      <c r="B68" s="15" t="s">
        <v>69</v>
      </c>
      <c r="C68" s="6" t="str">
        <f>C58</f>
        <v>0 11</v>
      </c>
      <c r="D68" s="6" t="str">
        <f>D58</f>
        <v>0 37.075</v>
      </c>
      <c r="E68" s="6">
        <v>110740</v>
      </c>
      <c r="F68" s="6">
        <f>4</f>
        <v>4</v>
      </c>
      <c r="G68" s="36"/>
    </row>
    <row r="69" spans="1:7" x14ac:dyDescent="0.25">
      <c r="A69" s="6" t="s">
        <v>79</v>
      </c>
      <c r="B69" s="27" t="s">
        <v>70</v>
      </c>
      <c r="C69" s="26"/>
      <c r="D69" s="26"/>
      <c r="E69" s="26"/>
      <c r="F69" s="26"/>
      <c r="G69" s="36"/>
    </row>
    <row r="70" spans="1:7" x14ac:dyDescent="0.25">
      <c r="A70" s="6"/>
      <c r="B70" s="15" t="s">
        <v>69</v>
      </c>
      <c r="C70" s="6" t="str">
        <f>C58</f>
        <v>0 11</v>
      </c>
      <c r="D70" s="6" t="str">
        <f>D58</f>
        <v>0 37.075</v>
      </c>
      <c r="E70" s="6">
        <v>110780</v>
      </c>
      <c r="F70" s="6">
        <f>209</f>
        <v>209</v>
      </c>
      <c r="G70" s="36"/>
    </row>
    <row r="71" spans="1:7" x14ac:dyDescent="0.25">
      <c r="A71" s="6" t="s">
        <v>80</v>
      </c>
      <c r="B71" s="27" t="s">
        <v>33</v>
      </c>
      <c r="C71" s="28"/>
      <c r="D71" s="28"/>
      <c r="E71" s="28"/>
      <c r="F71" s="28"/>
      <c r="G71" s="36"/>
    </row>
    <row r="72" spans="1:7" x14ac:dyDescent="0.25">
      <c r="A72" s="6"/>
      <c r="B72" s="15" t="s">
        <v>69</v>
      </c>
      <c r="C72" s="6" t="str">
        <f>C58</f>
        <v>0 11</v>
      </c>
      <c r="D72" s="6" t="str">
        <f>D58</f>
        <v>0 37.075</v>
      </c>
      <c r="E72" s="6">
        <v>111020</v>
      </c>
      <c r="F72" s="6">
        <f>800-200</f>
        <v>600</v>
      </c>
      <c r="G72" s="36"/>
    </row>
    <row r="73" spans="1:7" x14ac:dyDescent="0.25">
      <c r="A73" s="16" t="s">
        <v>81</v>
      </c>
      <c r="B73" s="37" t="s">
        <v>82</v>
      </c>
      <c r="C73" s="38"/>
      <c r="D73" s="38"/>
      <c r="E73" s="38"/>
      <c r="F73" s="38"/>
      <c r="G73" s="36"/>
    </row>
    <row r="74" spans="1:7" x14ac:dyDescent="0.25">
      <c r="A74" s="6"/>
      <c r="B74" s="15" t="s">
        <v>69</v>
      </c>
      <c r="C74" s="6" t="str">
        <f>C58</f>
        <v>0 11</v>
      </c>
      <c r="D74" s="6" t="str">
        <f>D58</f>
        <v>0 37.075</v>
      </c>
      <c r="E74" s="6">
        <v>111030</v>
      </c>
      <c r="F74" s="6">
        <v>1500</v>
      </c>
      <c r="G74" s="36"/>
    </row>
    <row r="75" spans="1:7" x14ac:dyDescent="0.25">
      <c r="A75" s="6" t="s">
        <v>83</v>
      </c>
      <c r="B75" s="27" t="s">
        <v>35</v>
      </c>
      <c r="C75" s="26"/>
      <c r="D75" s="26"/>
      <c r="E75" s="26"/>
      <c r="F75" s="26"/>
      <c r="G75" s="36"/>
    </row>
    <row r="76" spans="1:7" x14ac:dyDescent="0.25">
      <c r="A76" s="6"/>
      <c r="B76" s="15" t="s">
        <v>69</v>
      </c>
      <c r="C76" s="6" t="str">
        <f>C58</f>
        <v>0 11</v>
      </c>
      <c r="D76" s="6" t="str">
        <f>D58</f>
        <v>0 37.075</v>
      </c>
      <c r="E76" s="6">
        <v>111042</v>
      </c>
      <c r="F76" s="6">
        <v>500</v>
      </c>
      <c r="G76" s="36"/>
    </row>
    <row r="77" spans="1:7" x14ac:dyDescent="0.25">
      <c r="A77" s="6" t="s">
        <v>84</v>
      </c>
      <c r="B77" s="27" t="s">
        <v>26</v>
      </c>
      <c r="C77" s="26"/>
      <c r="D77" s="26"/>
      <c r="E77" s="26"/>
      <c r="F77" s="26"/>
      <c r="G77" s="36"/>
    </row>
    <row r="78" spans="1:7" x14ac:dyDescent="0.25">
      <c r="A78" s="6"/>
      <c r="B78" s="15" t="s">
        <v>69</v>
      </c>
      <c r="C78" s="6" t="str">
        <f>C58</f>
        <v>0 11</v>
      </c>
      <c r="D78" s="6" t="str">
        <f>D58</f>
        <v>0 37.075</v>
      </c>
      <c r="E78" s="6">
        <v>111045</v>
      </c>
      <c r="F78" s="6">
        <v>400</v>
      </c>
      <c r="G78" s="36"/>
    </row>
    <row r="79" spans="1:7" x14ac:dyDescent="0.25">
      <c r="A79" s="6" t="s">
        <v>85</v>
      </c>
      <c r="B79" s="27" t="s">
        <v>36</v>
      </c>
      <c r="C79" s="26"/>
      <c r="D79" s="26"/>
      <c r="E79" s="26"/>
      <c r="F79" s="26"/>
      <c r="G79" s="36"/>
    </row>
    <row r="80" spans="1:7" x14ac:dyDescent="0.25">
      <c r="A80" s="6"/>
      <c r="B80" s="15" t="s">
        <v>69</v>
      </c>
      <c r="C80" s="6" t="str">
        <f>C60</f>
        <v>0 11</v>
      </c>
      <c r="D80" s="6" t="str">
        <f>D60</f>
        <v>0 37.075</v>
      </c>
      <c r="E80" s="6">
        <v>111046</v>
      </c>
      <c r="F80" s="6">
        <v>720</v>
      </c>
      <c r="G80" s="36"/>
    </row>
    <row r="81" spans="1:7" x14ac:dyDescent="0.25">
      <c r="A81" s="6" t="s">
        <v>86</v>
      </c>
      <c r="B81" s="27" t="s">
        <v>37</v>
      </c>
      <c r="C81" s="26"/>
      <c r="D81" s="26"/>
      <c r="E81" s="26"/>
      <c r="F81" s="26"/>
      <c r="G81" s="36"/>
    </row>
    <row r="82" spans="1:7" x14ac:dyDescent="0.25">
      <c r="A82" s="6"/>
      <c r="B82" s="15" t="s">
        <v>69</v>
      </c>
      <c r="C82" s="6" t="s">
        <v>49</v>
      </c>
      <c r="D82" s="6" t="s">
        <v>31</v>
      </c>
      <c r="E82" s="6">
        <v>111070</v>
      </c>
      <c r="F82" s="6">
        <v>900</v>
      </c>
      <c r="G82" s="36"/>
    </row>
    <row r="83" spans="1:7" ht="31.5" customHeight="1" x14ac:dyDescent="0.25">
      <c r="A83" s="16" t="s">
        <v>87</v>
      </c>
      <c r="B83" s="37" t="s">
        <v>71</v>
      </c>
      <c r="C83" s="38"/>
      <c r="D83" s="38"/>
      <c r="E83" s="38"/>
      <c r="F83" s="38"/>
      <c r="G83" s="36"/>
    </row>
    <row r="84" spans="1:7" x14ac:dyDescent="0.25">
      <c r="A84" s="6"/>
      <c r="B84" s="15" t="s">
        <v>69</v>
      </c>
      <c r="C84" s="6" t="str">
        <f>C58</f>
        <v>0 11</v>
      </c>
      <c r="D84" s="6" t="str">
        <f>D58</f>
        <v>0 37.075</v>
      </c>
      <c r="E84" s="6">
        <v>240120</v>
      </c>
      <c r="F84" s="6">
        <v>3000</v>
      </c>
      <c r="G84" s="36"/>
    </row>
    <row r="85" spans="1:7" x14ac:dyDescent="0.25">
      <c r="A85" s="32" t="s">
        <v>38</v>
      </c>
      <c r="B85" s="33"/>
      <c r="C85" s="18"/>
      <c r="D85" s="18"/>
      <c r="E85" s="18"/>
      <c r="F85" s="21">
        <f>F86*50%</f>
        <v>9728</v>
      </c>
      <c r="G85" s="36"/>
    </row>
    <row r="86" spans="1:7" ht="31.5" customHeight="1" x14ac:dyDescent="0.25">
      <c r="A86" s="23" t="s">
        <v>39</v>
      </c>
      <c r="B86" s="34"/>
      <c r="C86" s="18"/>
      <c r="D86" s="18"/>
      <c r="E86" s="18"/>
      <c r="F86" s="19">
        <f>F58+F60+F62+F64+F66+F68+F70+F72+F74+F76+F78+F80+F82+F84</f>
        <v>19456</v>
      </c>
      <c r="G86" s="36"/>
    </row>
    <row r="87" spans="1:7" x14ac:dyDescent="0.25">
      <c r="A87" s="8" t="s">
        <v>88</v>
      </c>
      <c r="B87" s="25" t="s">
        <v>91</v>
      </c>
      <c r="C87" s="26"/>
      <c r="D87" s="26"/>
      <c r="E87" s="26"/>
      <c r="F87" s="26"/>
      <c r="G87" s="36"/>
    </row>
    <row r="88" spans="1:7" x14ac:dyDescent="0.25">
      <c r="A88" s="6" t="s">
        <v>89</v>
      </c>
      <c r="B88" s="27" t="s">
        <v>43</v>
      </c>
      <c r="C88" s="26"/>
      <c r="D88" s="26"/>
      <c r="E88" s="26"/>
      <c r="F88" s="26"/>
      <c r="G88" s="36"/>
    </row>
    <row r="89" spans="1:7" x14ac:dyDescent="0.25">
      <c r="A89" s="6"/>
      <c r="B89" s="6">
        <v>1203</v>
      </c>
      <c r="C89" s="6">
        <v>179</v>
      </c>
      <c r="D89" s="6" t="s">
        <v>44</v>
      </c>
      <c r="E89" s="6">
        <v>130130</v>
      </c>
      <c r="F89" s="6">
        <v>2000</v>
      </c>
      <c r="G89" s="36"/>
    </row>
    <row r="90" spans="1:7" x14ac:dyDescent="0.25">
      <c r="A90" s="32" t="s">
        <v>38</v>
      </c>
      <c r="B90" s="33"/>
      <c r="C90" s="18"/>
      <c r="D90" s="18"/>
      <c r="E90" s="18"/>
      <c r="F90" s="21">
        <f>F91*50%</f>
        <v>1000</v>
      </c>
      <c r="G90" s="36"/>
    </row>
    <row r="91" spans="1:7" ht="32.25" customHeight="1" x14ac:dyDescent="0.25">
      <c r="A91" s="23" t="s">
        <v>39</v>
      </c>
      <c r="B91" s="24"/>
      <c r="C91" s="22"/>
      <c r="D91" s="22"/>
      <c r="E91" s="22"/>
      <c r="F91" s="19">
        <f>F89</f>
        <v>2000</v>
      </c>
      <c r="G91" s="36"/>
    </row>
    <row r="92" spans="1:7" x14ac:dyDescent="0.25">
      <c r="A92" s="8" t="s">
        <v>90</v>
      </c>
      <c r="B92" s="25" t="s">
        <v>331</v>
      </c>
      <c r="C92" s="26"/>
      <c r="D92" s="26"/>
      <c r="E92" s="26"/>
      <c r="F92" s="26"/>
      <c r="G92" s="36"/>
    </row>
    <row r="93" spans="1:7" x14ac:dyDescent="0.25">
      <c r="A93" s="6" t="s">
        <v>92</v>
      </c>
      <c r="B93" s="27" t="s">
        <v>43</v>
      </c>
      <c r="C93" s="26"/>
      <c r="D93" s="26"/>
      <c r="E93" s="26"/>
      <c r="F93" s="26"/>
      <c r="G93" s="36"/>
    </row>
    <row r="94" spans="1:7" x14ac:dyDescent="0.25">
      <c r="A94" s="6"/>
      <c r="B94" s="6">
        <v>1203</v>
      </c>
      <c r="C94" s="6">
        <v>179</v>
      </c>
      <c r="D94" s="6" t="s">
        <v>42</v>
      </c>
      <c r="E94" s="6">
        <v>130130</v>
      </c>
      <c r="F94" s="6">
        <v>24803</v>
      </c>
      <c r="G94" s="36"/>
    </row>
    <row r="95" spans="1:7" x14ac:dyDescent="0.25">
      <c r="A95" s="32" t="s">
        <v>38</v>
      </c>
      <c r="B95" s="33"/>
      <c r="C95" s="18"/>
      <c r="D95" s="18"/>
      <c r="E95" s="18"/>
      <c r="F95" s="21">
        <f>F96*50%</f>
        <v>12401.5</v>
      </c>
      <c r="G95" s="36"/>
    </row>
    <row r="96" spans="1:7" ht="32.25" customHeight="1" x14ac:dyDescent="0.25">
      <c r="A96" s="23" t="s">
        <v>39</v>
      </c>
      <c r="B96" s="24"/>
      <c r="C96" s="22"/>
      <c r="D96" s="22"/>
      <c r="E96" s="22"/>
      <c r="F96" s="19">
        <f>F94</f>
        <v>24803</v>
      </c>
      <c r="G96" s="36"/>
    </row>
    <row r="97" spans="1:8" x14ac:dyDescent="0.25">
      <c r="A97" s="8" t="s">
        <v>93</v>
      </c>
      <c r="B97" s="25" t="s">
        <v>97</v>
      </c>
      <c r="C97" s="26"/>
      <c r="D97" s="26"/>
      <c r="E97" s="26"/>
      <c r="F97" s="26"/>
      <c r="G97" s="36"/>
    </row>
    <row r="98" spans="1:8" x14ac:dyDescent="0.25">
      <c r="A98" s="6" t="s">
        <v>94</v>
      </c>
      <c r="B98" s="27" t="s">
        <v>43</v>
      </c>
      <c r="C98" s="26"/>
      <c r="D98" s="26"/>
      <c r="E98" s="26"/>
      <c r="F98" s="26"/>
      <c r="G98" s="36"/>
    </row>
    <row r="99" spans="1:8" x14ac:dyDescent="0.25">
      <c r="A99" s="6"/>
      <c r="B99" s="6">
        <v>3008</v>
      </c>
      <c r="C99" s="6">
        <v>184</v>
      </c>
      <c r="D99" s="6" t="s">
        <v>40</v>
      </c>
      <c r="E99" s="6">
        <v>130130</v>
      </c>
      <c r="F99" s="6">
        <v>106242</v>
      </c>
      <c r="G99" s="36"/>
    </row>
    <row r="100" spans="1:8" ht="32.25" customHeight="1" x14ac:dyDescent="0.25">
      <c r="A100" s="23" t="s">
        <v>39</v>
      </c>
      <c r="B100" s="24"/>
      <c r="C100" s="22"/>
      <c r="D100" s="22"/>
      <c r="E100" s="22"/>
      <c r="F100" s="19">
        <f>F99</f>
        <v>106242</v>
      </c>
      <c r="G100" s="36"/>
    </row>
    <row r="101" spans="1:8" x14ac:dyDescent="0.25">
      <c r="A101" s="8" t="s">
        <v>95</v>
      </c>
      <c r="B101" s="25" t="s">
        <v>98</v>
      </c>
      <c r="C101" s="26"/>
      <c r="D101" s="26"/>
      <c r="E101" s="26"/>
      <c r="F101" s="26"/>
      <c r="G101" s="36"/>
    </row>
    <row r="102" spans="1:8" x14ac:dyDescent="0.25">
      <c r="A102" s="6" t="s">
        <v>96</v>
      </c>
      <c r="B102" s="27" t="s">
        <v>43</v>
      </c>
      <c r="C102" s="26"/>
      <c r="D102" s="26"/>
      <c r="E102" s="26"/>
      <c r="F102" s="26"/>
      <c r="G102" s="36"/>
    </row>
    <row r="103" spans="1:8" x14ac:dyDescent="0.25">
      <c r="A103" s="6"/>
      <c r="B103" s="6">
        <v>3008</v>
      </c>
      <c r="C103" s="6">
        <v>184</v>
      </c>
      <c r="D103" s="6" t="s">
        <v>40</v>
      </c>
      <c r="E103" s="6">
        <v>130130</v>
      </c>
      <c r="F103" s="6">
        <v>107564</v>
      </c>
      <c r="G103" s="36"/>
    </row>
    <row r="104" spans="1:8" ht="33" customHeight="1" x14ac:dyDescent="0.25">
      <c r="A104" s="23" t="s">
        <v>39</v>
      </c>
      <c r="B104" s="24"/>
      <c r="C104" s="22"/>
      <c r="D104" s="22"/>
      <c r="E104" s="22"/>
      <c r="F104" s="19">
        <f>F103</f>
        <v>107564</v>
      </c>
      <c r="G104" s="36"/>
    </row>
    <row r="105" spans="1:8" x14ac:dyDescent="0.25">
      <c r="A105" s="8" t="s">
        <v>99</v>
      </c>
      <c r="B105" s="25" t="s">
        <v>100</v>
      </c>
      <c r="C105" s="26"/>
      <c r="D105" s="26"/>
      <c r="E105" s="26"/>
      <c r="F105" s="26"/>
      <c r="G105" s="36"/>
    </row>
    <row r="106" spans="1:8" x14ac:dyDescent="0.25">
      <c r="A106" s="6" t="s">
        <v>101</v>
      </c>
      <c r="B106" s="27" t="s">
        <v>22</v>
      </c>
      <c r="C106" s="26"/>
      <c r="D106" s="26"/>
      <c r="E106" s="26"/>
      <c r="F106" s="26"/>
      <c r="G106" s="36"/>
    </row>
    <row r="107" spans="1:8" x14ac:dyDescent="0.25">
      <c r="A107" s="6"/>
      <c r="B107" s="6">
        <v>3008</v>
      </c>
      <c r="C107" s="6">
        <v>184</v>
      </c>
      <c r="D107" s="6" t="s">
        <v>40</v>
      </c>
      <c r="E107" s="6">
        <v>110360</v>
      </c>
      <c r="F107" s="6">
        <v>263</v>
      </c>
      <c r="G107" s="36"/>
    </row>
    <row r="108" spans="1:8" x14ac:dyDescent="0.25">
      <c r="A108" s="32" t="s">
        <v>38</v>
      </c>
      <c r="B108" s="33"/>
      <c r="C108" s="18"/>
      <c r="D108" s="18"/>
      <c r="E108" s="18"/>
      <c r="F108" s="21">
        <f>(F109+F100)*50%</f>
        <v>107034.5</v>
      </c>
      <c r="G108" s="36"/>
    </row>
    <row r="109" spans="1:8" ht="33" customHeight="1" x14ac:dyDescent="0.25">
      <c r="A109" s="23" t="s">
        <v>39</v>
      </c>
      <c r="B109" s="24"/>
      <c r="C109" s="22"/>
      <c r="D109" s="22"/>
      <c r="E109" s="22"/>
      <c r="F109" s="19">
        <f>F107+F104</f>
        <v>107827</v>
      </c>
      <c r="G109" s="36"/>
      <c r="H109" s="1">
        <f>F86+F91+F96+F100+F104+F109</f>
        <v>367892</v>
      </c>
    </row>
    <row r="110" spans="1:8" x14ac:dyDescent="0.25">
      <c r="A110" s="20" t="s">
        <v>102</v>
      </c>
      <c r="B110" s="29" t="s">
        <v>103</v>
      </c>
      <c r="C110" s="30"/>
      <c r="D110" s="30"/>
      <c r="E110" s="30"/>
      <c r="F110" s="30"/>
      <c r="G110" s="39" t="s">
        <v>330</v>
      </c>
    </row>
    <row r="111" spans="1:8" ht="15.75" customHeight="1" x14ac:dyDescent="0.25">
      <c r="A111" s="6" t="s">
        <v>104</v>
      </c>
      <c r="B111" s="27" t="s">
        <v>30</v>
      </c>
      <c r="C111" s="27"/>
      <c r="D111" s="27"/>
      <c r="E111" s="27"/>
      <c r="F111" s="27"/>
      <c r="G111" s="40"/>
    </row>
    <row r="112" spans="1:8" x14ac:dyDescent="0.25">
      <c r="A112" s="6"/>
      <c r="B112" s="15" t="s">
        <v>69</v>
      </c>
      <c r="C112" s="6" t="s">
        <v>49</v>
      </c>
      <c r="D112" s="6" t="s">
        <v>73</v>
      </c>
      <c r="E112" s="6">
        <v>110350</v>
      </c>
      <c r="F112" s="6">
        <f>19180-16328</f>
        <v>2852</v>
      </c>
      <c r="G112" s="40"/>
    </row>
    <row r="113" spans="1:7" x14ac:dyDescent="0.25">
      <c r="A113" s="6" t="s">
        <v>105</v>
      </c>
      <c r="B113" s="27" t="s">
        <v>22</v>
      </c>
      <c r="C113" s="27"/>
      <c r="D113" s="27"/>
      <c r="E113" s="27"/>
      <c r="F113" s="27"/>
      <c r="G113" s="40"/>
    </row>
    <row r="114" spans="1:7" x14ac:dyDescent="0.25">
      <c r="A114" s="6"/>
      <c r="B114" s="15" t="s">
        <v>69</v>
      </c>
      <c r="C114" s="6" t="str">
        <f>C112</f>
        <v>0 11</v>
      </c>
      <c r="D114" s="6" t="str">
        <f>D112</f>
        <v>0 37.075</v>
      </c>
      <c r="E114" s="6">
        <v>110360</v>
      </c>
      <c r="F114" s="6">
        <v>3000</v>
      </c>
      <c r="G114" s="40"/>
    </row>
    <row r="115" spans="1:7" x14ac:dyDescent="0.25">
      <c r="A115" s="6" t="s">
        <v>106</v>
      </c>
      <c r="B115" s="27" t="s">
        <v>23</v>
      </c>
      <c r="C115" s="27"/>
      <c r="D115" s="27"/>
      <c r="E115" s="27"/>
      <c r="F115" s="27"/>
      <c r="G115" s="40"/>
    </row>
    <row r="116" spans="1:7" x14ac:dyDescent="0.25">
      <c r="A116" s="6"/>
      <c r="B116" s="15" t="s">
        <v>69</v>
      </c>
      <c r="C116" s="6" t="str">
        <f>C112</f>
        <v>0 11</v>
      </c>
      <c r="D116" s="6" t="str">
        <f>D112</f>
        <v>0 37.075</v>
      </c>
      <c r="E116" s="6">
        <v>110600</v>
      </c>
      <c r="F116" s="6">
        <v>4150</v>
      </c>
      <c r="G116" s="40"/>
    </row>
    <row r="117" spans="1:7" x14ac:dyDescent="0.25">
      <c r="A117" s="6" t="s">
        <v>107</v>
      </c>
      <c r="B117" s="27" t="s">
        <v>32</v>
      </c>
      <c r="C117" s="26"/>
      <c r="D117" s="26"/>
      <c r="E117" s="26"/>
      <c r="F117" s="26"/>
      <c r="G117" s="40"/>
    </row>
    <row r="118" spans="1:7" x14ac:dyDescent="0.25">
      <c r="A118" s="6"/>
      <c r="B118" s="15" t="s">
        <v>69</v>
      </c>
      <c r="C118" s="6" t="str">
        <f>C112</f>
        <v>0 11</v>
      </c>
      <c r="D118" s="6" t="str">
        <f>D112</f>
        <v>0 37.075</v>
      </c>
      <c r="E118" s="6">
        <v>110710</v>
      </c>
      <c r="F118" s="6">
        <v>2000</v>
      </c>
      <c r="G118" s="40"/>
    </row>
    <row r="119" spans="1:7" x14ac:dyDescent="0.25">
      <c r="A119" s="12" t="s">
        <v>108</v>
      </c>
      <c r="B119" s="27" t="s">
        <v>24</v>
      </c>
      <c r="C119" s="26"/>
      <c r="D119" s="26"/>
      <c r="E119" s="26"/>
      <c r="F119" s="26"/>
      <c r="G119" s="40"/>
    </row>
    <row r="120" spans="1:7" x14ac:dyDescent="0.25">
      <c r="A120" s="6"/>
      <c r="B120" s="15" t="s">
        <v>69</v>
      </c>
      <c r="C120" s="6" t="str">
        <f>C112</f>
        <v>0 11</v>
      </c>
      <c r="D120" s="6" t="str">
        <f>D112</f>
        <v>0 37.075</v>
      </c>
      <c r="E120" s="6">
        <v>110720</v>
      </c>
      <c r="F120" s="6">
        <v>2333</v>
      </c>
      <c r="G120" s="40"/>
    </row>
    <row r="121" spans="1:7" x14ac:dyDescent="0.25">
      <c r="A121" s="6" t="s">
        <v>109</v>
      </c>
      <c r="B121" s="27" t="s">
        <v>25</v>
      </c>
      <c r="C121" s="26"/>
      <c r="D121" s="26"/>
      <c r="E121" s="26"/>
      <c r="F121" s="26"/>
      <c r="G121" s="40"/>
    </row>
    <row r="122" spans="1:7" x14ac:dyDescent="0.25">
      <c r="A122" s="6"/>
      <c r="B122" s="15" t="s">
        <v>69</v>
      </c>
      <c r="C122" s="6" t="str">
        <f>C112</f>
        <v>0 11</v>
      </c>
      <c r="D122" s="6" t="str">
        <f>D112</f>
        <v>0 37.075</v>
      </c>
      <c r="E122" s="6">
        <v>110730</v>
      </c>
      <c r="F122" s="6">
        <v>121</v>
      </c>
      <c r="G122" s="40"/>
    </row>
    <row r="123" spans="1:7" x14ac:dyDescent="0.25">
      <c r="A123" s="6" t="s">
        <v>110</v>
      </c>
      <c r="B123" s="27" t="s">
        <v>28</v>
      </c>
      <c r="C123" s="26"/>
      <c r="D123" s="26"/>
      <c r="E123" s="26"/>
      <c r="F123" s="26"/>
      <c r="G123" s="40"/>
    </row>
    <row r="124" spans="1:7" x14ac:dyDescent="0.25">
      <c r="A124" s="6"/>
      <c r="B124" s="15" t="s">
        <v>69</v>
      </c>
      <c r="C124" s="6" t="str">
        <f>C114</f>
        <v>0 11</v>
      </c>
      <c r="D124" s="6" t="str">
        <f>D114</f>
        <v>0 37.075</v>
      </c>
      <c r="E124" s="6">
        <v>110740</v>
      </c>
      <c r="F124" s="6">
        <v>79</v>
      </c>
      <c r="G124" s="40"/>
    </row>
    <row r="125" spans="1:7" x14ac:dyDescent="0.25">
      <c r="A125" s="6" t="s">
        <v>111</v>
      </c>
      <c r="B125" s="27" t="s">
        <v>33</v>
      </c>
      <c r="C125" s="28"/>
      <c r="D125" s="28"/>
      <c r="E125" s="28"/>
      <c r="F125" s="28"/>
      <c r="G125" s="40"/>
    </row>
    <row r="126" spans="1:7" x14ac:dyDescent="0.25">
      <c r="A126" s="6"/>
      <c r="B126" s="15" t="s">
        <v>69</v>
      </c>
      <c r="C126" s="6" t="str">
        <f>C112</f>
        <v>0 11</v>
      </c>
      <c r="D126" s="6" t="str">
        <f>D112</f>
        <v>0 37.075</v>
      </c>
      <c r="E126" s="6">
        <v>111020</v>
      </c>
      <c r="F126" s="6">
        <v>800</v>
      </c>
      <c r="G126" s="40"/>
    </row>
    <row r="127" spans="1:7" x14ac:dyDescent="0.25">
      <c r="A127" s="16" t="s">
        <v>112</v>
      </c>
      <c r="B127" s="37" t="s">
        <v>82</v>
      </c>
      <c r="C127" s="38"/>
      <c r="D127" s="38"/>
      <c r="E127" s="38"/>
      <c r="F127" s="38"/>
      <c r="G127" s="40"/>
    </row>
    <row r="128" spans="1:7" x14ac:dyDescent="0.25">
      <c r="A128" s="6"/>
      <c r="B128" s="15" t="s">
        <v>69</v>
      </c>
      <c r="C128" s="6" t="str">
        <f>C112</f>
        <v>0 11</v>
      </c>
      <c r="D128" s="6" t="str">
        <f>D112</f>
        <v>0 37.075</v>
      </c>
      <c r="E128" s="6">
        <v>111030</v>
      </c>
      <c r="F128" s="6">
        <v>1500</v>
      </c>
      <c r="G128" s="40"/>
    </row>
    <row r="129" spans="1:7" x14ac:dyDescent="0.25">
      <c r="A129" s="6" t="s">
        <v>113</v>
      </c>
      <c r="B129" s="27" t="s">
        <v>35</v>
      </c>
      <c r="C129" s="26"/>
      <c r="D129" s="26"/>
      <c r="E129" s="26"/>
      <c r="F129" s="26"/>
      <c r="G129" s="40"/>
    </row>
    <row r="130" spans="1:7" x14ac:dyDescent="0.25">
      <c r="A130" s="6"/>
      <c r="B130" s="15" t="s">
        <v>69</v>
      </c>
      <c r="C130" s="6" t="str">
        <f>C112</f>
        <v>0 11</v>
      </c>
      <c r="D130" s="6" t="str">
        <f>D112</f>
        <v>0 37.075</v>
      </c>
      <c r="E130" s="6">
        <v>111042</v>
      </c>
      <c r="F130" s="6">
        <v>500</v>
      </c>
      <c r="G130" s="40"/>
    </row>
    <row r="131" spans="1:7" x14ac:dyDescent="0.25">
      <c r="A131" s="6" t="s">
        <v>114</v>
      </c>
      <c r="B131" s="27" t="s">
        <v>26</v>
      </c>
      <c r="C131" s="26"/>
      <c r="D131" s="26"/>
      <c r="E131" s="26"/>
      <c r="F131" s="26"/>
      <c r="G131" s="40"/>
    </row>
    <row r="132" spans="1:7" x14ac:dyDescent="0.25">
      <c r="A132" s="6"/>
      <c r="B132" s="15" t="s">
        <v>69</v>
      </c>
      <c r="C132" s="6" t="str">
        <f>C112</f>
        <v>0 11</v>
      </c>
      <c r="D132" s="6" t="str">
        <f>D112</f>
        <v>0 37.075</v>
      </c>
      <c r="E132" s="6">
        <v>111045</v>
      </c>
      <c r="F132" s="6">
        <v>400</v>
      </c>
      <c r="G132" s="40"/>
    </row>
    <row r="133" spans="1:7" x14ac:dyDescent="0.25">
      <c r="A133" s="6" t="s">
        <v>115</v>
      </c>
      <c r="B133" s="27" t="s">
        <v>36</v>
      </c>
      <c r="C133" s="26"/>
      <c r="D133" s="26"/>
      <c r="E133" s="26"/>
      <c r="F133" s="26"/>
      <c r="G133" s="40"/>
    </row>
    <row r="134" spans="1:7" x14ac:dyDescent="0.25">
      <c r="A134" s="6"/>
      <c r="B134" s="15" t="s">
        <v>69</v>
      </c>
      <c r="C134" s="6" t="str">
        <f>C114</f>
        <v>0 11</v>
      </c>
      <c r="D134" s="6" t="str">
        <f>D114</f>
        <v>0 37.075</v>
      </c>
      <c r="E134" s="6">
        <v>111046</v>
      </c>
      <c r="F134" s="6">
        <v>720</v>
      </c>
      <c r="G134" s="40"/>
    </row>
    <row r="135" spans="1:7" x14ac:dyDescent="0.25">
      <c r="A135" s="6" t="s">
        <v>116</v>
      </c>
      <c r="B135" s="27" t="s">
        <v>37</v>
      </c>
      <c r="C135" s="26"/>
      <c r="D135" s="26"/>
      <c r="E135" s="26"/>
      <c r="F135" s="26"/>
      <c r="G135" s="40"/>
    </row>
    <row r="136" spans="1:7" x14ac:dyDescent="0.25">
      <c r="A136" s="6"/>
      <c r="B136" s="15" t="s">
        <v>69</v>
      </c>
      <c r="C136" s="6" t="s">
        <v>49</v>
      </c>
      <c r="D136" s="6" t="s">
        <v>31</v>
      </c>
      <c r="E136" s="6">
        <v>111070</v>
      </c>
      <c r="F136" s="6">
        <v>900</v>
      </c>
      <c r="G136" s="40"/>
    </row>
    <row r="137" spans="1:7" x14ac:dyDescent="0.25">
      <c r="A137" s="16" t="s">
        <v>117</v>
      </c>
      <c r="B137" s="37" t="s">
        <v>71</v>
      </c>
      <c r="C137" s="38"/>
      <c r="D137" s="38"/>
      <c r="E137" s="38"/>
      <c r="F137" s="38"/>
      <c r="G137" s="40"/>
    </row>
    <row r="138" spans="1:7" x14ac:dyDescent="0.25">
      <c r="A138" s="6"/>
      <c r="B138" s="15" t="s">
        <v>69</v>
      </c>
      <c r="C138" s="6" t="str">
        <f>C112</f>
        <v>0 11</v>
      </c>
      <c r="D138" s="6" t="str">
        <f>D112</f>
        <v>0 37.075</v>
      </c>
      <c r="E138" s="6">
        <v>240120</v>
      </c>
      <c r="F138" s="6">
        <v>3000</v>
      </c>
      <c r="G138" s="40"/>
    </row>
    <row r="139" spans="1:7" x14ac:dyDescent="0.25">
      <c r="A139" s="32" t="s">
        <v>38</v>
      </c>
      <c r="B139" s="33"/>
      <c r="C139" s="18"/>
      <c r="D139" s="18"/>
      <c r="E139" s="18"/>
      <c r="F139" s="21">
        <f>F140*50%</f>
        <v>11177.5</v>
      </c>
      <c r="G139" s="40"/>
    </row>
    <row r="140" spans="1:7" ht="32.25" customHeight="1" x14ac:dyDescent="0.25">
      <c r="A140" s="23" t="s">
        <v>39</v>
      </c>
      <c r="B140" s="34"/>
      <c r="C140" s="18"/>
      <c r="D140" s="18"/>
      <c r="E140" s="18"/>
      <c r="F140" s="19">
        <f>F112+F114+F116+F118+F120+F122+F124+F126+F128+F130+F132+F134+F136+F138</f>
        <v>22355</v>
      </c>
      <c r="G140" s="40"/>
    </row>
    <row r="141" spans="1:7" x14ac:dyDescent="0.25">
      <c r="A141" s="8" t="s">
        <v>119</v>
      </c>
      <c r="B141" s="25" t="s">
        <v>118</v>
      </c>
      <c r="C141" s="26"/>
      <c r="D141" s="26"/>
      <c r="E141" s="26"/>
      <c r="F141" s="26"/>
      <c r="G141" s="40"/>
    </row>
    <row r="142" spans="1:7" x14ac:dyDescent="0.25">
      <c r="A142" s="6" t="s">
        <v>120</v>
      </c>
      <c r="B142" s="27" t="s">
        <v>43</v>
      </c>
      <c r="C142" s="26"/>
      <c r="D142" s="26"/>
      <c r="E142" s="26"/>
      <c r="F142" s="26"/>
      <c r="G142" s="40"/>
    </row>
    <row r="143" spans="1:7" x14ac:dyDescent="0.25">
      <c r="A143" s="6"/>
      <c r="B143" s="6">
        <v>1203</v>
      </c>
      <c r="C143" s="6">
        <v>179</v>
      </c>
      <c r="D143" s="6" t="s">
        <v>44</v>
      </c>
      <c r="E143" s="6">
        <v>130130</v>
      </c>
      <c r="F143" s="6">
        <v>2000</v>
      </c>
      <c r="G143" s="40"/>
    </row>
    <row r="144" spans="1:7" x14ac:dyDescent="0.25">
      <c r="A144" s="32" t="s">
        <v>38</v>
      </c>
      <c r="B144" s="33"/>
      <c r="C144" s="18"/>
      <c r="D144" s="18"/>
      <c r="E144" s="18"/>
      <c r="F144" s="21">
        <f>F145*50%</f>
        <v>1000</v>
      </c>
      <c r="G144" s="40"/>
    </row>
    <row r="145" spans="1:8" ht="34.5" customHeight="1" x14ac:dyDescent="0.25">
      <c r="A145" s="23" t="s">
        <v>39</v>
      </c>
      <c r="B145" s="24"/>
      <c r="C145" s="22"/>
      <c r="D145" s="22"/>
      <c r="E145" s="22"/>
      <c r="F145" s="19">
        <f>F143</f>
        <v>2000</v>
      </c>
      <c r="G145" s="40"/>
    </row>
    <row r="146" spans="1:8" x14ac:dyDescent="0.25">
      <c r="A146" s="8" t="s">
        <v>122</v>
      </c>
      <c r="B146" s="25" t="s">
        <v>121</v>
      </c>
      <c r="C146" s="26"/>
      <c r="D146" s="26"/>
      <c r="E146" s="26"/>
      <c r="F146" s="26"/>
      <c r="G146" s="40"/>
    </row>
    <row r="147" spans="1:8" x14ac:dyDescent="0.25">
      <c r="A147" s="6" t="s">
        <v>123</v>
      </c>
      <c r="B147" s="27" t="s">
        <v>43</v>
      </c>
      <c r="C147" s="26"/>
      <c r="D147" s="26"/>
      <c r="E147" s="26"/>
      <c r="F147" s="26"/>
      <c r="G147" s="40"/>
    </row>
    <row r="148" spans="1:8" x14ac:dyDescent="0.25">
      <c r="A148" s="6"/>
      <c r="B148" s="6">
        <v>1203</v>
      </c>
      <c r="C148" s="6">
        <v>179</v>
      </c>
      <c r="D148" s="6" t="s">
        <v>42</v>
      </c>
      <c r="E148" s="6">
        <v>130130</v>
      </c>
      <c r="F148" s="6">
        <v>13753</v>
      </c>
      <c r="G148" s="40"/>
    </row>
    <row r="149" spans="1:8" x14ac:dyDescent="0.25">
      <c r="A149" s="32" t="s">
        <v>38</v>
      </c>
      <c r="B149" s="33"/>
      <c r="C149" s="18"/>
      <c r="D149" s="18"/>
      <c r="E149" s="18"/>
      <c r="F149" s="21">
        <f>F150*50%</f>
        <v>6876.5</v>
      </c>
      <c r="G149" s="40"/>
    </row>
    <row r="150" spans="1:8" ht="30.75" customHeight="1" x14ac:dyDescent="0.25">
      <c r="A150" s="23" t="s">
        <v>39</v>
      </c>
      <c r="B150" s="24"/>
      <c r="C150" s="22"/>
      <c r="D150" s="22"/>
      <c r="E150" s="22"/>
      <c r="F150" s="19">
        <f>F148</f>
        <v>13753</v>
      </c>
      <c r="G150" s="40"/>
    </row>
    <row r="151" spans="1:8" x14ac:dyDescent="0.25">
      <c r="A151" s="8" t="s">
        <v>126</v>
      </c>
      <c r="B151" s="25" t="s">
        <v>124</v>
      </c>
      <c r="C151" s="26"/>
      <c r="D151" s="26"/>
      <c r="E151" s="26"/>
      <c r="F151" s="26"/>
      <c r="G151" s="40"/>
    </row>
    <row r="152" spans="1:8" x14ac:dyDescent="0.25">
      <c r="A152" s="6" t="s">
        <v>127</v>
      </c>
      <c r="B152" s="27" t="s">
        <v>43</v>
      </c>
      <c r="C152" s="26"/>
      <c r="D152" s="26"/>
      <c r="E152" s="26"/>
      <c r="F152" s="26"/>
      <c r="G152" s="40"/>
    </row>
    <row r="153" spans="1:8" x14ac:dyDescent="0.25">
      <c r="A153" s="6"/>
      <c r="B153" s="6">
        <v>3008</v>
      </c>
      <c r="C153" s="6">
        <v>184</v>
      </c>
      <c r="D153" s="6" t="s">
        <v>40</v>
      </c>
      <c r="E153" s="6">
        <v>130130</v>
      </c>
      <c r="F153" s="6">
        <f>41890-18033</f>
        <v>23857</v>
      </c>
      <c r="G153" s="40"/>
    </row>
    <row r="154" spans="1:8" ht="30.75" customHeight="1" x14ac:dyDescent="0.25">
      <c r="A154" s="23" t="s">
        <v>39</v>
      </c>
      <c r="B154" s="24"/>
      <c r="C154" s="22"/>
      <c r="D154" s="22"/>
      <c r="E154" s="22"/>
      <c r="F154" s="19">
        <f>F153</f>
        <v>23857</v>
      </c>
      <c r="G154" s="40"/>
    </row>
    <row r="155" spans="1:8" x14ac:dyDescent="0.25">
      <c r="A155" s="8" t="s">
        <v>128</v>
      </c>
      <c r="B155" s="25" t="s">
        <v>125</v>
      </c>
      <c r="C155" s="26"/>
      <c r="D155" s="26"/>
      <c r="E155" s="26"/>
      <c r="F155" s="26"/>
      <c r="G155" s="40"/>
    </row>
    <row r="156" spans="1:8" x14ac:dyDescent="0.25">
      <c r="A156" s="6" t="s">
        <v>129</v>
      </c>
      <c r="B156" s="27" t="s">
        <v>43</v>
      </c>
      <c r="C156" s="26"/>
      <c r="D156" s="26"/>
      <c r="E156" s="26"/>
      <c r="F156" s="26"/>
      <c r="G156" s="40"/>
    </row>
    <row r="157" spans="1:8" x14ac:dyDescent="0.25">
      <c r="A157" s="6"/>
      <c r="B157" s="6">
        <v>3008</v>
      </c>
      <c r="C157" s="6">
        <v>184</v>
      </c>
      <c r="D157" s="6" t="s">
        <v>40</v>
      </c>
      <c r="E157" s="6">
        <v>130130</v>
      </c>
      <c r="F157" s="6">
        <v>56128</v>
      </c>
      <c r="G157" s="40"/>
    </row>
    <row r="158" spans="1:8" x14ac:dyDescent="0.25">
      <c r="A158" s="32" t="s">
        <v>38</v>
      </c>
      <c r="B158" s="33"/>
      <c r="C158" s="18"/>
      <c r="D158" s="18"/>
      <c r="E158" s="18"/>
      <c r="F158" s="21">
        <v>39993</v>
      </c>
      <c r="G158" s="40"/>
    </row>
    <row r="159" spans="1:8" ht="34.5" customHeight="1" x14ac:dyDescent="0.25">
      <c r="A159" s="23" t="s">
        <v>39</v>
      </c>
      <c r="B159" s="24"/>
      <c r="C159" s="22"/>
      <c r="D159" s="22"/>
      <c r="E159" s="22"/>
      <c r="F159" s="19">
        <v>79985</v>
      </c>
      <c r="G159" s="41"/>
      <c r="H159" s="1">
        <f>F159+F154+F150+F145+F140</f>
        <v>141950</v>
      </c>
    </row>
    <row r="160" spans="1:8" x14ac:dyDescent="0.25">
      <c r="A160" s="20" t="s">
        <v>131</v>
      </c>
      <c r="B160" s="29" t="s">
        <v>130</v>
      </c>
      <c r="C160" s="30"/>
      <c r="D160" s="30"/>
      <c r="E160" s="30"/>
      <c r="F160" s="30"/>
      <c r="G160" s="39" t="s">
        <v>330</v>
      </c>
    </row>
    <row r="161" spans="1:7" ht="15.75" customHeight="1" x14ac:dyDescent="0.25">
      <c r="A161" s="6" t="s">
        <v>132</v>
      </c>
      <c r="B161" s="27" t="s">
        <v>30</v>
      </c>
      <c r="C161" s="27"/>
      <c r="D161" s="27"/>
      <c r="E161" s="27"/>
      <c r="F161" s="27"/>
      <c r="G161" s="40"/>
    </row>
    <row r="162" spans="1:7" x14ac:dyDescent="0.25">
      <c r="A162" s="6"/>
      <c r="B162" s="15" t="s">
        <v>69</v>
      </c>
      <c r="C162" s="6" t="s">
        <v>49</v>
      </c>
      <c r="D162" s="6" t="s">
        <v>73</v>
      </c>
      <c r="E162" s="6">
        <v>110350</v>
      </c>
      <c r="F162" s="6">
        <f>19180-12830</f>
        <v>6350</v>
      </c>
      <c r="G162" s="40"/>
    </row>
    <row r="163" spans="1:7" x14ac:dyDescent="0.25">
      <c r="A163" s="6" t="s">
        <v>133</v>
      </c>
      <c r="B163" s="31" t="s">
        <v>22</v>
      </c>
      <c r="C163" s="31"/>
      <c r="D163" s="31"/>
      <c r="E163" s="31"/>
      <c r="F163" s="31"/>
      <c r="G163" s="40"/>
    </row>
    <row r="164" spans="1:7" x14ac:dyDescent="0.25">
      <c r="A164" s="6"/>
      <c r="B164" s="15" t="s">
        <v>69</v>
      </c>
      <c r="C164" s="6" t="str">
        <f>C162</f>
        <v>0 11</v>
      </c>
      <c r="D164" s="6" t="str">
        <f>D162</f>
        <v>0 37.075</v>
      </c>
      <c r="E164" s="6">
        <v>110360</v>
      </c>
      <c r="F164" s="6">
        <v>3000</v>
      </c>
      <c r="G164" s="40"/>
    </row>
    <row r="165" spans="1:7" x14ac:dyDescent="0.25">
      <c r="A165" s="6" t="s">
        <v>134</v>
      </c>
      <c r="B165" s="27" t="s">
        <v>23</v>
      </c>
      <c r="C165" s="27"/>
      <c r="D165" s="27"/>
      <c r="E165" s="27"/>
      <c r="F165" s="27"/>
      <c r="G165" s="40"/>
    </row>
    <row r="166" spans="1:7" x14ac:dyDescent="0.25">
      <c r="A166" s="6"/>
      <c r="B166" s="15" t="s">
        <v>69</v>
      </c>
      <c r="C166" s="6" t="str">
        <f>C162</f>
        <v>0 11</v>
      </c>
      <c r="D166" s="6" t="str">
        <f>D162</f>
        <v>0 37.075</v>
      </c>
      <c r="E166" s="6">
        <v>110600</v>
      </c>
      <c r="F166" s="6">
        <v>2675</v>
      </c>
      <c r="G166" s="40"/>
    </row>
    <row r="167" spans="1:7" x14ac:dyDescent="0.25">
      <c r="A167" s="6" t="s">
        <v>135</v>
      </c>
      <c r="B167" s="27" t="s">
        <v>32</v>
      </c>
      <c r="C167" s="26"/>
      <c r="D167" s="26"/>
      <c r="E167" s="26"/>
      <c r="F167" s="26"/>
      <c r="G167" s="40"/>
    </row>
    <row r="168" spans="1:7" x14ac:dyDescent="0.25">
      <c r="A168" s="6"/>
      <c r="B168" s="15" t="s">
        <v>69</v>
      </c>
      <c r="C168" s="6" t="str">
        <f>C162</f>
        <v>0 11</v>
      </c>
      <c r="D168" s="6" t="str">
        <f>D162</f>
        <v>0 37.075</v>
      </c>
      <c r="E168" s="6">
        <v>110710</v>
      </c>
      <c r="F168" s="6">
        <v>2000</v>
      </c>
      <c r="G168" s="40"/>
    </row>
    <row r="169" spans="1:7" x14ac:dyDescent="0.25">
      <c r="A169" s="12" t="s">
        <v>136</v>
      </c>
      <c r="B169" s="27" t="s">
        <v>25</v>
      </c>
      <c r="C169" s="26"/>
      <c r="D169" s="26"/>
      <c r="E169" s="26"/>
      <c r="F169" s="26"/>
      <c r="G169" s="40"/>
    </row>
    <row r="170" spans="1:7" x14ac:dyDescent="0.25">
      <c r="A170" s="6"/>
      <c r="B170" s="15" t="s">
        <v>69</v>
      </c>
      <c r="C170" s="6" t="str">
        <f>C162</f>
        <v>0 11</v>
      </c>
      <c r="D170" s="6" t="str">
        <f>D162</f>
        <v>0 37.075</v>
      </c>
      <c r="E170" s="6">
        <v>110730</v>
      </c>
      <c r="F170" s="6">
        <v>86</v>
      </c>
      <c r="G170" s="40"/>
    </row>
    <row r="171" spans="1:7" x14ac:dyDescent="0.25">
      <c r="A171" s="6" t="s">
        <v>137</v>
      </c>
      <c r="B171" s="27" t="s">
        <v>70</v>
      </c>
      <c r="C171" s="26"/>
      <c r="D171" s="26"/>
      <c r="E171" s="26"/>
      <c r="F171" s="26"/>
      <c r="G171" s="40"/>
    </row>
    <row r="172" spans="1:7" x14ac:dyDescent="0.25">
      <c r="A172" s="6"/>
      <c r="B172" s="15" t="s">
        <v>69</v>
      </c>
      <c r="C172" s="6" t="str">
        <f>C162</f>
        <v>0 11</v>
      </c>
      <c r="D172" s="6" t="str">
        <f>D162</f>
        <v>0 37.075</v>
      </c>
      <c r="E172" s="6">
        <v>110780</v>
      </c>
      <c r="F172" s="6">
        <v>174</v>
      </c>
      <c r="G172" s="40"/>
    </row>
    <row r="173" spans="1:7" x14ac:dyDescent="0.25">
      <c r="A173" s="6" t="s">
        <v>138</v>
      </c>
      <c r="B173" s="27" t="s">
        <v>33</v>
      </c>
      <c r="C173" s="28"/>
      <c r="D173" s="28"/>
      <c r="E173" s="28"/>
      <c r="F173" s="28"/>
      <c r="G173" s="40"/>
    </row>
    <row r="174" spans="1:7" x14ac:dyDescent="0.25">
      <c r="A174" s="6"/>
      <c r="B174" s="15" t="s">
        <v>69</v>
      </c>
      <c r="C174" s="6" t="str">
        <f>C162</f>
        <v>0 11</v>
      </c>
      <c r="D174" s="6" t="str">
        <f>D162</f>
        <v>0 37.075</v>
      </c>
      <c r="E174" s="6">
        <v>111020</v>
      </c>
      <c r="F174" s="6">
        <v>800</v>
      </c>
      <c r="G174" s="40"/>
    </row>
    <row r="175" spans="1:7" x14ac:dyDescent="0.25">
      <c r="A175" s="16" t="s">
        <v>139</v>
      </c>
      <c r="B175" s="37" t="s">
        <v>82</v>
      </c>
      <c r="C175" s="38"/>
      <c r="D175" s="38"/>
      <c r="E175" s="38"/>
      <c r="F175" s="38"/>
      <c r="G175" s="40"/>
    </row>
    <row r="176" spans="1:7" x14ac:dyDescent="0.25">
      <c r="A176" s="6"/>
      <c r="B176" s="15" t="s">
        <v>69</v>
      </c>
      <c r="C176" s="6" t="str">
        <f>C162</f>
        <v>0 11</v>
      </c>
      <c r="D176" s="6" t="str">
        <f>D162</f>
        <v>0 37.075</v>
      </c>
      <c r="E176" s="6">
        <v>111030</v>
      </c>
      <c r="F176" s="6">
        <v>1500</v>
      </c>
      <c r="G176" s="40"/>
    </row>
    <row r="177" spans="1:7" x14ac:dyDescent="0.25">
      <c r="A177" s="6" t="s">
        <v>140</v>
      </c>
      <c r="B177" s="27" t="s">
        <v>35</v>
      </c>
      <c r="C177" s="26"/>
      <c r="D177" s="26"/>
      <c r="E177" s="26"/>
      <c r="F177" s="26"/>
      <c r="G177" s="40"/>
    </row>
    <row r="178" spans="1:7" x14ac:dyDescent="0.25">
      <c r="A178" s="6"/>
      <c r="B178" s="15" t="s">
        <v>69</v>
      </c>
      <c r="C178" s="6" t="str">
        <f>C162</f>
        <v>0 11</v>
      </c>
      <c r="D178" s="6" t="str">
        <f>D162</f>
        <v>0 37.075</v>
      </c>
      <c r="E178" s="6">
        <v>111042</v>
      </c>
      <c r="F178" s="6">
        <v>500</v>
      </c>
      <c r="G178" s="40"/>
    </row>
    <row r="179" spans="1:7" x14ac:dyDescent="0.25">
      <c r="A179" s="6" t="s">
        <v>141</v>
      </c>
      <c r="B179" s="27" t="s">
        <v>26</v>
      </c>
      <c r="C179" s="26"/>
      <c r="D179" s="26"/>
      <c r="E179" s="26"/>
      <c r="F179" s="26"/>
      <c r="G179" s="40"/>
    </row>
    <row r="180" spans="1:7" x14ac:dyDescent="0.25">
      <c r="A180" s="6"/>
      <c r="B180" s="15" t="s">
        <v>69</v>
      </c>
      <c r="C180" s="6" t="str">
        <f>C162</f>
        <v>0 11</v>
      </c>
      <c r="D180" s="6" t="str">
        <f>D162</f>
        <v>0 37.075</v>
      </c>
      <c r="E180" s="6">
        <v>111045</v>
      </c>
      <c r="F180" s="6">
        <v>400</v>
      </c>
      <c r="G180" s="40"/>
    </row>
    <row r="181" spans="1:7" x14ac:dyDescent="0.25">
      <c r="A181" s="12" t="s">
        <v>156</v>
      </c>
      <c r="B181" s="27" t="s">
        <v>36</v>
      </c>
      <c r="C181" s="26"/>
      <c r="D181" s="26"/>
      <c r="E181" s="26"/>
      <c r="F181" s="26"/>
      <c r="G181" s="40"/>
    </row>
    <row r="182" spans="1:7" x14ac:dyDescent="0.25">
      <c r="A182" s="6"/>
      <c r="B182" s="15" t="s">
        <v>69</v>
      </c>
      <c r="C182" s="6" t="str">
        <f>C164</f>
        <v>0 11</v>
      </c>
      <c r="D182" s="6" t="str">
        <f>D164</f>
        <v>0 37.075</v>
      </c>
      <c r="E182" s="6">
        <v>111046</v>
      </c>
      <c r="F182" s="6">
        <v>720</v>
      </c>
      <c r="G182" s="40"/>
    </row>
    <row r="183" spans="1:7" x14ac:dyDescent="0.25">
      <c r="A183" s="6" t="s">
        <v>142</v>
      </c>
      <c r="B183" s="27" t="s">
        <v>37</v>
      </c>
      <c r="C183" s="26"/>
      <c r="D183" s="26"/>
      <c r="E183" s="26"/>
      <c r="F183" s="26"/>
      <c r="G183" s="40"/>
    </row>
    <row r="184" spans="1:7" x14ac:dyDescent="0.25">
      <c r="A184" s="6"/>
      <c r="B184" s="15" t="s">
        <v>69</v>
      </c>
      <c r="C184" s="6" t="s">
        <v>49</v>
      </c>
      <c r="D184" s="6" t="s">
        <v>31</v>
      </c>
      <c r="E184" s="6">
        <v>111070</v>
      </c>
      <c r="F184" s="6">
        <v>900</v>
      </c>
      <c r="G184" s="40"/>
    </row>
    <row r="185" spans="1:7" x14ac:dyDescent="0.25">
      <c r="A185" s="16" t="s">
        <v>143</v>
      </c>
      <c r="B185" s="37" t="s">
        <v>71</v>
      </c>
      <c r="C185" s="38"/>
      <c r="D185" s="38"/>
      <c r="E185" s="38"/>
      <c r="F185" s="38"/>
      <c r="G185" s="40"/>
    </row>
    <row r="186" spans="1:7" x14ac:dyDescent="0.25">
      <c r="A186" s="6"/>
      <c r="B186" s="15" t="s">
        <v>69</v>
      </c>
      <c r="C186" s="6" t="str">
        <f>C162</f>
        <v>0 11</v>
      </c>
      <c r="D186" s="6" t="str">
        <f>D162</f>
        <v>0 37.075</v>
      </c>
      <c r="E186" s="6">
        <v>240120</v>
      </c>
      <c r="F186" s="6">
        <v>3000</v>
      </c>
      <c r="G186" s="40"/>
    </row>
    <row r="187" spans="1:7" x14ac:dyDescent="0.25">
      <c r="A187" s="32" t="s">
        <v>38</v>
      </c>
      <c r="B187" s="33"/>
      <c r="C187" s="18"/>
      <c r="D187" s="18"/>
      <c r="E187" s="18"/>
      <c r="F187" s="21">
        <f>F188*50%</f>
        <v>11052.5</v>
      </c>
      <c r="G187" s="40"/>
    </row>
    <row r="188" spans="1:7" ht="28.5" customHeight="1" x14ac:dyDescent="0.25">
      <c r="A188" s="23" t="s">
        <v>39</v>
      </c>
      <c r="B188" s="34"/>
      <c r="C188" s="18"/>
      <c r="D188" s="18"/>
      <c r="E188" s="18"/>
      <c r="F188" s="19">
        <f>F162+F164+F166+F168+F170+F172+F174+F176+F178+F180+F182+F184+F186</f>
        <v>22105</v>
      </c>
      <c r="G188" s="40"/>
    </row>
    <row r="189" spans="1:7" x14ac:dyDescent="0.25">
      <c r="A189" s="8" t="s">
        <v>145</v>
      </c>
      <c r="B189" s="25" t="s">
        <v>144</v>
      </c>
      <c r="C189" s="26"/>
      <c r="D189" s="26"/>
      <c r="E189" s="26"/>
      <c r="F189" s="26"/>
      <c r="G189" s="40"/>
    </row>
    <row r="190" spans="1:7" x14ac:dyDescent="0.25">
      <c r="A190" s="6" t="s">
        <v>146</v>
      </c>
      <c r="B190" s="27" t="s">
        <v>43</v>
      </c>
      <c r="C190" s="26"/>
      <c r="D190" s="26"/>
      <c r="E190" s="26"/>
      <c r="F190" s="26"/>
      <c r="G190" s="40"/>
    </row>
    <row r="191" spans="1:7" x14ac:dyDescent="0.25">
      <c r="A191" s="6"/>
      <c r="B191" s="6">
        <v>1203</v>
      </c>
      <c r="C191" s="6">
        <v>179</v>
      </c>
      <c r="D191" s="6" t="s">
        <v>44</v>
      </c>
      <c r="E191" s="6">
        <v>130130</v>
      </c>
      <c r="F191" s="6">
        <v>2000</v>
      </c>
      <c r="G191" s="40"/>
    </row>
    <row r="192" spans="1:7" x14ac:dyDescent="0.25">
      <c r="A192" s="32" t="s">
        <v>38</v>
      </c>
      <c r="B192" s="33"/>
      <c r="C192" s="18"/>
      <c r="D192" s="18"/>
      <c r="E192" s="18"/>
      <c r="F192" s="21">
        <f>F193*50%</f>
        <v>1000</v>
      </c>
      <c r="G192" s="40"/>
    </row>
    <row r="193" spans="1:8" ht="31.5" customHeight="1" x14ac:dyDescent="0.25">
      <c r="A193" s="23" t="s">
        <v>39</v>
      </c>
      <c r="B193" s="24"/>
      <c r="C193" s="22"/>
      <c r="D193" s="22"/>
      <c r="E193" s="22"/>
      <c r="F193" s="19">
        <f>F191</f>
        <v>2000</v>
      </c>
      <c r="G193" s="40"/>
    </row>
    <row r="194" spans="1:8" x14ac:dyDescent="0.25">
      <c r="A194" s="8" t="s">
        <v>148</v>
      </c>
      <c r="B194" s="25" t="s">
        <v>147</v>
      </c>
      <c r="C194" s="26"/>
      <c r="D194" s="26"/>
      <c r="E194" s="26"/>
      <c r="F194" s="26"/>
      <c r="G194" s="40"/>
    </row>
    <row r="195" spans="1:8" x14ac:dyDescent="0.25">
      <c r="A195" s="6" t="s">
        <v>149</v>
      </c>
      <c r="B195" s="27" t="s">
        <v>43</v>
      </c>
      <c r="C195" s="26"/>
      <c r="D195" s="26"/>
      <c r="E195" s="26"/>
      <c r="F195" s="26"/>
      <c r="G195" s="40"/>
    </row>
    <row r="196" spans="1:8" x14ac:dyDescent="0.25">
      <c r="A196" s="6"/>
      <c r="B196" s="6">
        <v>1203</v>
      </c>
      <c r="C196" s="6">
        <v>179</v>
      </c>
      <c r="D196" s="6" t="s">
        <v>42</v>
      </c>
      <c r="E196" s="6">
        <v>130130</v>
      </c>
      <c r="F196" s="6">
        <v>9819</v>
      </c>
      <c r="G196" s="40"/>
    </row>
    <row r="197" spans="1:8" x14ac:dyDescent="0.25">
      <c r="A197" s="32" t="s">
        <v>38</v>
      </c>
      <c r="B197" s="33"/>
      <c r="C197" s="18"/>
      <c r="D197" s="18"/>
      <c r="E197" s="18"/>
      <c r="F197" s="21">
        <f>F198*50%</f>
        <v>4909.5</v>
      </c>
      <c r="G197" s="40"/>
    </row>
    <row r="198" spans="1:8" ht="29.25" customHeight="1" x14ac:dyDescent="0.25">
      <c r="A198" s="23" t="s">
        <v>39</v>
      </c>
      <c r="B198" s="24"/>
      <c r="C198" s="22"/>
      <c r="D198" s="22"/>
      <c r="E198" s="22"/>
      <c r="F198" s="19">
        <f>F196</f>
        <v>9819</v>
      </c>
      <c r="G198" s="40"/>
    </row>
    <row r="199" spans="1:8" x14ac:dyDescent="0.25">
      <c r="A199" s="8" t="s">
        <v>150</v>
      </c>
      <c r="B199" s="25" t="s">
        <v>152</v>
      </c>
      <c r="C199" s="26"/>
      <c r="D199" s="26"/>
      <c r="E199" s="26"/>
      <c r="F199" s="26"/>
      <c r="G199" s="40"/>
    </row>
    <row r="200" spans="1:8" x14ac:dyDescent="0.25">
      <c r="A200" s="6" t="s">
        <v>151</v>
      </c>
      <c r="B200" s="27" t="s">
        <v>43</v>
      </c>
      <c r="C200" s="26"/>
      <c r="D200" s="26"/>
      <c r="E200" s="26"/>
      <c r="F200" s="26"/>
      <c r="G200" s="40"/>
    </row>
    <row r="201" spans="1:8" x14ac:dyDescent="0.25">
      <c r="A201" s="6"/>
      <c r="B201" s="6">
        <v>3008</v>
      </c>
      <c r="C201" s="6">
        <v>184</v>
      </c>
      <c r="D201" s="6" t="s">
        <v>40</v>
      </c>
      <c r="E201" s="6">
        <v>130130</v>
      </c>
      <c r="F201" s="6">
        <v>21324</v>
      </c>
      <c r="G201" s="40"/>
    </row>
    <row r="202" spans="1:8" ht="33.75" customHeight="1" x14ac:dyDescent="0.25">
      <c r="A202" s="23" t="s">
        <v>39</v>
      </c>
      <c r="B202" s="24"/>
      <c r="C202" s="22"/>
      <c r="D202" s="22"/>
      <c r="E202" s="22"/>
      <c r="F202" s="19">
        <f>F201</f>
        <v>21324</v>
      </c>
      <c r="G202" s="40"/>
    </row>
    <row r="203" spans="1:8" x14ac:dyDescent="0.25">
      <c r="A203" s="8" t="s">
        <v>153</v>
      </c>
      <c r="B203" s="25" t="s">
        <v>155</v>
      </c>
      <c r="C203" s="26"/>
      <c r="D203" s="26"/>
      <c r="E203" s="26"/>
      <c r="F203" s="26"/>
      <c r="G203" s="40"/>
    </row>
    <row r="204" spans="1:8" x14ac:dyDescent="0.25">
      <c r="A204" s="6" t="s">
        <v>154</v>
      </c>
      <c r="B204" s="27" t="s">
        <v>43</v>
      </c>
      <c r="C204" s="26"/>
      <c r="D204" s="26"/>
      <c r="E204" s="26"/>
      <c r="F204" s="26"/>
      <c r="G204" s="40"/>
    </row>
    <row r="205" spans="1:8" x14ac:dyDescent="0.25">
      <c r="A205" s="6"/>
      <c r="B205" s="6">
        <v>3008</v>
      </c>
      <c r="C205" s="6">
        <v>184</v>
      </c>
      <c r="D205" s="6" t="s">
        <v>40</v>
      </c>
      <c r="E205" s="6">
        <v>130130</v>
      </c>
      <c r="F205" s="6">
        <v>41222</v>
      </c>
      <c r="G205" s="40"/>
    </row>
    <row r="206" spans="1:8" x14ac:dyDescent="0.25">
      <c r="A206" s="32" t="s">
        <v>38</v>
      </c>
      <c r="B206" s="33"/>
      <c r="C206" s="18"/>
      <c r="D206" s="18"/>
      <c r="E206" s="18"/>
      <c r="F206" s="21">
        <f>(F207+F202)*50%</f>
        <v>31273</v>
      </c>
      <c r="G206" s="40"/>
    </row>
    <row r="207" spans="1:8" ht="32.25" customHeight="1" x14ac:dyDescent="0.25">
      <c r="A207" s="23" t="s">
        <v>39</v>
      </c>
      <c r="B207" s="24"/>
      <c r="C207" s="22"/>
      <c r="D207" s="22"/>
      <c r="E207" s="22"/>
      <c r="F207" s="19">
        <f>F205</f>
        <v>41222</v>
      </c>
      <c r="G207" s="41"/>
      <c r="H207" s="1">
        <f>F207+F202+F198+F193+F188</f>
        <v>96470</v>
      </c>
    </row>
    <row r="208" spans="1:8" x14ac:dyDescent="0.25">
      <c r="A208" s="20" t="s">
        <v>158</v>
      </c>
      <c r="B208" s="29" t="s">
        <v>157</v>
      </c>
      <c r="C208" s="30"/>
      <c r="D208" s="30"/>
      <c r="E208" s="30"/>
      <c r="F208" s="30"/>
      <c r="G208" s="39" t="s">
        <v>330</v>
      </c>
    </row>
    <row r="209" spans="1:7" ht="15.75" customHeight="1" x14ac:dyDescent="0.25">
      <c r="A209" s="6" t="s">
        <v>164</v>
      </c>
      <c r="B209" s="27" t="s">
        <v>30</v>
      </c>
      <c r="C209" s="27"/>
      <c r="D209" s="27"/>
      <c r="E209" s="27"/>
      <c r="F209" s="27"/>
      <c r="G209" s="40"/>
    </row>
    <row r="210" spans="1:7" x14ac:dyDescent="0.25">
      <c r="A210" s="6"/>
      <c r="B210" s="15" t="s">
        <v>69</v>
      </c>
      <c r="C210" s="6" t="s">
        <v>49</v>
      </c>
      <c r="D210" s="6" t="s">
        <v>73</v>
      </c>
      <c r="E210" s="6">
        <v>110350</v>
      </c>
      <c r="F210" s="6">
        <f>19180-16782</f>
        <v>2398</v>
      </c>
      <c r="G210" s="40"/>
    </row>
    <row r="211" spans="1:7" x14ac:dyDescent="0.25">
      <c r="A211" s="6" t="s">
        <v>165</v>
      </c>
      <c r="B211" s="27" t="s">
        <v>22</v>
      </c>
      <c r="C211" s="27"/>
      <c r="D211" s="27"/>
      <c r="E211" s="27"/>
      <c r="F211" s="27"/>
      <c r="G211" s="40"/>
    </row>
    <row r="212" spans="1:7" x14ac:dyDescent="0.25">
      <c r="A212" s="6"/>
      <c r="B212" s="15" t="s">
        <v>69</v>
      </c>
      <c r="C212" s="6" t="str">
        <f>C210</f>
        <v>0 11</v>
      </c>
      <c r="D212" s="6" t="str">
        <f>D210</f>
        <v>0 37.075</v>
      </c>
      <c r="E212" s="6">
        <v>110360</v>
      </c>
      <c r="F212" s="6">
        <v>3000</v>
      </c>
      <c r="G212" s="40"/>
    </row>
    <row r="213" spans="1:7" x14ac:dyDescent="0.25">
      <c r="A213" s="6" t="s">
        <v>166</v>
      </c>
      <c r="B213" s="27" t="s">
        <v>23</v>
      </c>
      <c r="C213" s="27"/>
      <c r="D213" s="27"/>
      <c r="E213" s="27"/>
      <c r="F213" s="27"/>
      <c r="G213" s="40"/>
    </row>
    <row r="214" spans="1:7" x14ac:dyDescent="0.25">
      <c r="A214" s="6"/>
      <c r="B214" s="15" t="s">
        <v>69</v>
      </c>
      <c r="C214" s="6" t="str">
        <f>C210</f>
        <v>0 11</v>
      </c>
      <c r="D214" s="6" t="str">
        <f>D210</f>
        <v>0 37.075</v>
      </c>
      <c r="E214" s="6">
        <v>110600</v>
      </c>
      <c r="F214" s="6">
        <v>6100</v>
      </c>
      <c r="G214" s="40"/>
    </row>
    <row r="215" spans="1:7" x14ac:dyDescent="0.25">
      <c r="A215" s="6" t="s">
        <v>167</v>
      </c>
      <c r="B215" s="27" t="s">
        <v>32</v>
      </c>
      <c r="C215" s="26"/>
      <c r="D215" s="26"/>
      <c r="E215" s="26"/>
      <c r="F215" s="26"/>
      <c r="G215" s="40"/>
    </row>
    <row r="216" spans="1:7" x14ac:dyDescent="0.25">
      <c r="A216" s="6"/>
      <c r="B216" s="15" t="s">
        <v>69</v>
      </c>
      <c r="C216" s="6" t="str">
        <f>C210</f>
        <v>0 11</v>
      </c>
      <c r="D216" s="6" t="str">
        <f>D210</f>
        <v>0 37.075</v>
      </c>
      <c r="E216" s="6">
        <v>110710</v>
      </c>
      <c r="F216" s="6">
        <v>2000</v>
      </c>
      <c r="G216" s="40"/>
    </row>
    <row r="217" spans="1:7" x14ac:dyDescent="0.25">
      <c r="A217" s="12" t="s">
        <v>168</v>
      </c>
      <c r="B217" s="27" t="s">
        <v>25</v>
      </c>
      <c r="C217" s="26"/>
      <c r="D217" s="26"/>
      <c r="E217" s="26"/>
      <c r="F217" s="26"/>
      <c r="G217" s="40"/>
    </row>
    <row r="218" spans="1:7" x14ac:dyDescent="0.25">
      <c r="A218" s="6"/>
      <c r="B218" s="15" t="s">
        <v>69</v>
      </c>
      <c r="C218" s="6" t="str">
        <f>C210</f>
        <v>0 11</v>
      </c>
      <c r="D218" s="6" t="str">
        <f>D210</f>
        <v>0 37.075</v>
      </c>
      <c r="E218" s="6">
        <v>110730</v>
      </c>
      <c r="F218" s="6">
        <v>114</v>
      </c>
      <c r="G218" s="40"/>
    </row>
    <row r="219" spans="1:7" x14ac:dyDescent="0.25">
      <c r="A219" s="6" t="s">
        <v>169</v>
      </c>
      <c r="B219" s="27" t="s">
        <v>28</v>
      </c>
      <c r="C219" s="26"/>
      <c r="D219" s="26"/>
      <c r="E219" s="26"/>
      <c r="F219" s="26"/>
      <c r="G219" s="40"/>
    </row>
    <row r="220" spans="1:7" x14ac:dyDescent="0.25">
      <c r="A220" s="6"/>
      <c r="B220" s="15" t="s">
        <v>69</v>
      </c>
      <c r="C220" s="6" t="str">
        <f>C210</f>
        <v>0 11</v>
      </c>
      <c r="D220" s="6" t="str">
        <f>D210</f>
        <v>0 37.075</v>
      </c>
      <c r="E220" s="6">
        <v>110740</v>
      </c>
      <c r="F220" s="6">
        <v>8</v>
      </c>
      <c r="G220" s="40"/>
    </row>
    <row r="221" spans="1:7" x14ac:dyDescent="0.25">
      <c r="A221" s="6" t="s">
        <v>170</v>
      </c>
      <c r="B221" s="27" t="s">
        <v>70</v>
      </c>
      <c r="C221" s="26"/>
      <c r="D221" s="26"/>
      <c r="E221" s="26"/>
      <c r="F221" s="26"/>
      <c r="G221" s="40"/>
    </row>
    <row r="222" spans="1:7" x14ac:dyDescent="0.25">
      <c r="A222" s="6"/>
      <c r="B222" s="15" t="s">
        <v>69</v>
      </c>
      <c r="C222" s="6" t="str">
        <f>C210</f>
        <v>0 11</v>
      </c>
      <c r="D222" s="6" t="str">
        <f>D210</f>
        <v>0 37.075</v>
      </c>
      <c r="E222" s="6">
        <v>110780</v>
      </c>
      <c r="F222" s="6">
        <v>181</v>
      </c>
      <c r="G222" s="40"/>
    </row>
    <row r="223" spans="1:7" x14ac:dyDescent="0.25">
      <c r="A223" s="6" t="s">
        <v>171</v>
      </c>
      <c r="B223" s="27" t="s">
        <v>33</v>
      </c>
      <c r="C223" s="28"/>
      <c r="D223" s="28"/>
      <c r="E223" s="28"/>
      <c r="F223" s="28"/>
      <c r="G223" s="40"/>
    </row>
    <row r="224" spans="1:7" x14ac:dyDescent="0.25">
      <c r="A224" s="6"/>
      <c r="B224" s="15" t="s">
        <v>69</v>
      </c>
      <c r="C224" s="6" t="str">
        <f>C210</f>
        <v>0 11</v>
      </c>
      <c r="D224" s="6" t="str">
        <f>D210</f>
        <v>0 37.075</v>
      </c>
      <c r="E224" s="6">
        <v>111020</v>
      </c>
      <c r="F224" s="6">
        <v>800</v>
      </c>
      <c r="G224" s="40"/>
    </row>
    <row r="225" spans="1:7" x14ac:dyDescent="0.25">
      <c r="A225" s="16" t="s">
        <v>172</v>
      </c>
      <c r="B225" s="37" t="s">
        <v>82</v>
      </c>
      <c r="C225" s="38"/>
      <c r="D225" s="38"/>
      <c r="E225" s="38"/>
      <c r="F225" s="38"/>
      <c r="G225" s="40"/>
    </row>
    <row r="226" spans="1:7" x14ac:dyDescent="0.25">
      <c r="A226" s="6"/>
      <c r="B226" s="15" t="s">
        <v>69</v>
      </c>
      <c r="C226" s="6" t="str">
        <f>C210</f>
        <v>0 11</v>
      </c>
      <c r="D226" s="6" t="str">
        <f>D210</f>
        <v>0 37.075</v>
      </c>
      <c r="E226" s="6">
        <v>111030</v>
      </c>
      <c r="F226" s="6">
        <f>1500+900</f>
        <v>2400</v>
      </c>
      <c r="G226" s="40"/>
    </row>
    <row r="227" spans="1:7" x14ac:dyDescent="0.25">
      <c r="A227" s="6" t="s">
        <v>173</v>
      </c>
      <c r="B227" s="27" t="s">
        <v>35</v>
      </c>
      <c r="C227" s="26"/>
      <c r="D227" s="26"/>
      <c r="E227" s="26"/>
      <c r="F227" s="26"/>
      <c r="G227" s="40"/>
    </row>
    <row r="228" spans="1:7" x14ac:dyDescent="0.25">
      <c r="A228" s="6"/>
      <c r="B228" s="15" t="s">
        <v>69</v>
      </c>
      <c r="C228" s="6" t="str">
        <f>C210</f>
        <v>0 11</v>
      </c>
      <c r="D228" s="6" t="str">
        <f>D210</f>
        <v>0 37.075</v>
      </c>
      <c r="E228" s="6">
        <v>111042</v>
      </c>
      <c r="F228" s="6">
        <v>500</v>
      </c>
      <c r="G228" s="40"/>
    </row>
    <row r="229" spans="1:7" x14ac:dyDescent="0.25">
      <c r="A229" s="6" t="s">
        <v>174</v>
      </c>
      <c r="B229" s="27" t="s">
        <v>26</v>
      </c>
      <c r="C229" s="26"/>
      <c r="D229" s="26"/>
      <c r="E229" s="26"/>
      <c r="F229" s="26"/>
      <c r="G229" s="40"/>
    </row>
    <row r="230" spans="1:7" x14ac:dyDescent="0.25">
      <c r="A230" s="6"/>
      <c r="B230" s="15" t="s">
        <v>69</v>
      </c>
      <c r="C230" s="6" t="str">
        <f>C210</f>
        <v>0 11</v>
      </c>
      <c r="D230" s="6" t="str">
        <f>D210</f>
        <v>0 37.075</v>
      </c>
      <c r="E230" s="6">
        <v>111045</v>
      </c>
      <c r="F230" s="6">
        <v>400</v>
      </c>
      <c r="G230" s="40"/>
    </row>
    <row r="231" spans="1:7" x14ac:dyDescent="0.25">
      <c r="A231" s="6" t="s">
        <v>175</v>
      </c>
      <c r="B231" s="27" t="s">
        <v>36</v>
      </c>
      <c r="C231" s="26"/>
      <c r="D231" s="26"/>
      <c r="E231" s="26"/>
      <c r="F231" s="26"/>
      <c r="G231" s="40"/>
    </row>
    <row r="232" spans="1:7" x14ac:dyDescent="0.25">
      <c r="A232" s="6"/>
      <c r="B232" s="15" t="s">
        <v>69</v>
      </c>
      <c r="C232" s="6" t="str">
        <f>C212</f>
        <v>0 11</v>
      </c>
      <c r="D232" s="6" t="str">
        <f>D212</f>
        <v>0 37.075</v>
      </c>
      <c r="E232" s="6">
        <v>111046</v>
      </c>
      <c r="F232" s="6">
        <v>720</v>
      </c>
      <c r="G232" s="40"/>
    </row>
    <row r="233" spans="1:7" x14ac:dyDescent="0.25">
      <c r="A233" s="6" t="s">
        <v>176</v>
      </c>
      <c r="B233" s="27" t="s">
        <v>37</v>
      </c>
      <c r="C233" s="26"/>
      <c r="D233" s="26"/>
      <c r="E233" s="26"/>
      <c r="F233" s="26"/>
      <c r="G233" s="40"/>
    </row>
    <row r="234" spans="1:7" x14ac:dyDescent="0.25">
      <c r="A234" s="6"/>
      <c r="B234" s="15" t="s">
        <v>69</v>
      </c>
      <c r="C234" s="6" t="s">
        <v>49</v>
      </c>
      <c r="D234" s="6" t="s">
        <v>31</v>
      </c>
      <c r="E234" s="6">
        <v>111070</v>
      </c>
      <c r="F234" s="6">
        <f>900-900</f>
        <v>0</v>
      </c>
      <c r="G234" s="40"/>
    </row>
    <row r="235" spans="1:7" x14ac:dyDescent="0.25">
      <c r="A235" s="16" t="s">
        <v>177</v>
      </c>
      <c r="B235" s="37" t="s">
        <v>71</v>
      </c>
      <c r="C235" s="38"/>
      <c r="D235" s="38"/>
      <c r="E235" s="38"/>
      <c r="F235" s="38"/>
      <c r="G235" s="40"/>
    </row>
    <row r="236" spans="1:7" x14ac:dyDescent="0.25">
      <c r="A236" s="6"/>
      <c r="B236" s="15" t="s">
        <v>69</v>
      </c>
      <c r="C236" s="6" t="str">
        <f>C210</f>
        <v>0 11</v>
      </c>
      <c r="D236" s="6" t="str">
        <f>D210</f>
        <v>0 37.075</v>
      </c>
      <c r="E236" s="6">
        <v>240120</v>
      </c>
      <c r="F236" s="6">
        <v>3000</v>
      </c>
      <c r="G236" s="40"/>
    </row>
    <row r="237" spans="1:7" x14ac:dyDescent="0.25">
      <c r="A237" s="32" t="s">
        <v>38</v>
      </c>
      <c r="B237" s="33"/>
      <c r="C237" s="18"/>
      <c r="D237" s="18"/>
      <c r="E237" s="18"/>
      <c r="F237" s="21">
        <f>F238*50%</f>
        <v>10810.5</v>
      </c>
      <c r="G237" s="40"/>
    </row>
    <row r="238" spans="1:7" ht="33" customHeight="1" x14ac:dyDescent="0.25">
      <c r="A238" s="23" t="s">
        <v>39</v>
      </c>
      <c r="B238" s="34"/>
      <c r="C238" s="18"/>
      <c r="D238" s="18"/>
      <c r="E238" s="18"/>
      <c r="F238" s="19">
        <f>F210+F212+F214+F216+F218+F220+F222+F224+F226+F228+F230+F232+F234+F236</f>
        <v>21621</v>
      </c>
      <c r="G238" s="40"/>
    </row>
    <row r="239" spans="1:7" x14ac:dyDescent="0.25">
      <c r="A239" s="8" t="s">
        <v>178</v>
      </c>
      <c r="B239" s="25" t="s">
        <v>159</v>
      </c>
      <c r="C239" s="26"/>
      <c r="D239" s="26"/>
      <c r="E239" s="26"/>
      <c r="F239" s="26"/>
      <c r="G239" s="40"/>
    </row>
    <row r="240" spans="1:7" x14ac:dyDescent="0.25">
      <c r="A240" s="6" t="s">
        <v>179</v>
      </c>
      <c r="B240" s="27" t="s">
        <v>43</v>
      </c>
      <c r="C240" s="26"/>
      <c r="D240" s="26"/>
      <c r="E240" s="26"/>
      <c r="F240" s="26"/>
      <c r="G240" s="40"/>
    </row>
    <row r="241" spans="1:7" x14ac:dyDescent="0.25">
      <c r="A241" s="6"/>
      <c r="B241" s="6">
        <v>1203</v>
      </c>
      <c r="C241" s="6">
        <v>179</v>
      </c>
      <c r="D241" s="6" t="s">
        <v>44</v>
      </c>
      <c r="E241" s="6">
        <v>130130</v>
      </c>
      <c r="F241" s="6">
        <v>2000</v>
      </c>
      <c r="G241" s="40"/>
    </row>
    <row r="242" spans="1:7" x14ac:dyDescent="0.25">
      <c r="A242" s="32" t="s">
        <v>38</v>
      </c>
      <c r="B242" s="33"/>
      <c r="C242" s="18"/>
      <c r="D242" s="18"/>
      <c r="E242" s="18"/>
      <c r="F242" s="21">
        <f>F243*50%</f>
        <v>1000</v>
      </c>
      <c r="G242" s="40"/>
    </row>
    <row r="243" spans="1:7" ht="31.5" customHeight="1" x14ac:dyDescent="0.25">
      <c r="A243" s="23" t="s">
        <v>39</v>
      </c>
      <c r="B243" s="24"/>
      <c r="C243" s="22"/>
      <c r="D243" s="22"/>
      <c r="E243" s="22"/>
      <c r="F243" s="19">
        <f>F241</f>
        <v>2000</v>
      </c>
      <c r="G243" s="40"/>
    </row>
    <row r="244" spans="1:7" x14ac:dyDescent="0.25">
      <c r="A244" s="8" t="s">
        <v>180</v>
      </c>
      <c r="B244" s="25" t="s">
        <v>160</v>
      </c>
      <c r="C244" s="26"/>
      <c r="D244" s="26"/>
      <c r="E244" s="26"/>
      <c r="F244" s="26"/>
      <c r="G244" s="40"/>
    </row>
    <row r="245" spans="1:7" x14ac:dyDescent="0.25">
      <c r="A245" s="6" t="s">
        <v>181</v>
      </c>
      <c r="B245" s="27" t="s">
        <v>43</v>
      </c>
      <c r="C245" s="26"/>
      <c r="D245" s="26"/>
      <c r="E245" s="26"/>
      <c r="F245" s="26"/>
      <c r="G245" s="40"/>
    </row>
    <row r="246" spans="1:7" x14ac:dyDescent="0.25">
      <c r="A246" s="6"/>
      <c r="B246" s="6">
        <v>1203</v>
      </c>
      <c r="C246" s="6">
        <v>179</v>
      </c>
      <c r="D246" s="6" t="s">
        <v>42</v>
      </c>
      <c r="E246" s="6">
        <v>130130</v>
      </c>
      <c r="F246" s="6">
        <f>9542-6640</f>
        <v>2902</v>
      </c>
      <c r="G246" s="40"/>
    </row>
    <row r="247" spans="1:7" x14ac:dyDescent="0.25">
      <c r="A247" s="32" t="s">
        <v>38</v>
      </c>
      <c r="B247" s="33"/>
      <c r="C247" s="18"/>
      <c r="D247" s="18"/>
      <c r="E247" s="18"/>
      <c r="F247" s="21">
        <f>F248*50%</f>
        <v>1451</v>
      </c>
      <c r="G247" s="40"/>
    </row>
    <row r="248" spans="1:7" ht="31.5" customHeight="1" x14ac:dyDescent="0.25">
      <c r="A248" s="23" t="s">
        <v>39</v>
      </c>
      <c r="B248" s="24"/>
      <c r="C248" s="22"/>
      <c r="D248" s="22"/>
      <c r="E248" s="22"/>
      <c r="F248" s="19">
        <f>F246</f>
        <v>2902</v>
      </c>
      <c r="G248" s="40"/>
    </row>
    <row r="249" spans="1:7" x14ac:dyDescent="0.25">
      <c r="A249" s="8" t="s">
        <v>182</v>
      </c>
      <c r="B249" s="25" t="s">
        <v>161</v>
      </c>
      <c r="C249" s="26"/>
      <c r="D249" s="26"/>
      <c r="E249" s="26"/>
      <c r="F249" s="26"/>
      <c r="G249" s="40"/>
    </row>
    <row r="250" spans="1:7" x14ac:dyDescent="0.25">
      <c r="A250" s="6" t="s">
        <v>183</v>
      </c>
      <c r="B250" s="27" t="s">
        <v>43</v>
      </c>
      <c r="C250" s="26"/>
      <c r="D250" s="26"/>
      <c r="E250" s="26"/>
      <c r="F250" s="26"/>
      <c r="G250" s="40"/>
    </row>
    <row r="251" spans="1:7" x14ac:dyDescent="0.25">
      <c r="A251" s="6"/>
      <c r="B251" s="6">
        <v>3008</v>
      </c>
      <c r="C251" s="6">
        <v>184</v>
      </c>
      <c r="D251" s="6" t="s">
        <v>40</v>
      </c>
      <c r="E251" s="6">
        <v>130130</v>
      </c>
      <c r="F251" s="6">
        <f>41134-1630</f>
        <v>39504</v>
      </c>
      <c r="G251" s="40"/>
    </row>
    <row r="252" spans="1:7" ht="33.75" customHeight="1" x14ac:dyDescent="0.25">
      <c r="A252" s="23" t="s">
        <v>39</v>
      </c>
      <c r="B252" s="24"/>
      <c r="C252" s="22"/>
      <c r="D252" s="22"/>
      <c r="E252" s="22"/>
      <c r="F252" s="19">
        <f>F251</f>
        <v>39504</v>
      </c>
      <c r="G252" s="40"/>
    </row>
    <row r="253" spans="1:7" x14ac:dyDescent="0.25">
      <c r="A253" s="8" t="s">
        <v>184</v>
      </c>
      <c r="B253" s="25" t="s">
        <v>162</v>
      </c>
      <c r="C253" s="26"/>
      <c r="D253" s="26"/>
      <c r="E253" s="26"/>
      <c r="F253" s="26"/>
      <c r="G253" s="40"/>
    </row>
    <row r="254" spans="1:7" x14ac:dyDescent="0.25">
      <c r="A254" s="6" t="s">
        <v>185</v>
      </c>
      <c r="B254" s="27" t="s">
        <v>43</v>
      </c>
      <c r="C254" s="26"/>
      <c r="D254" s="26"/>
      <c r="E254" s="26"/>
      <c r="F254" s="26"/>
      <c r="G254" s="40"/>
    </row>
    <row r="255" spans="1:7" x14ac:dyDescent="0.25">
      <c r="A255" s="6"/>
      <c r="B255" s="6">
        <v>3008</v>
      </c>
      <c r="C255" s="6">
        <v>184</v>
      </c>
      <c r="D255" s="6" t="s">
        <v>40</v>
      </c>
      <c r="E255" s="6">
        <v>130130</v>
      </c>
      <c r="F255" s="6">
        <v>36191</v>
      </c>
      <c r="G255" s="40"/>
    </row>
    <row r="256" spans="1:7" ht="31.5" customHeight="1" x14ac:dyDescent="0.25">
      <c r="A256" s="23" t="s">
        <v>39</v>
      </c>
      <c r="B256" s="24"/>
      <c r="C256" s="22"/>
      <c r="D256" s="22"/>
      <c r="E256" s="22"/>
      <c r="F256" s="19">
        <f>F255</f>
        <v>36191</v>
      </c>
      <c r="G256" s="40"/>
    </row>
    <row r="257" spans="1:8" x14ac:dyDescent="0.25">
      <c r="A257" s="8" t="s">
        <v>186</v>
      </c>
      <c r="B257" s="25" t="s">
        <v>163</v>
      </c>
      <c r="C257" s="26"/>
      <c r="D257" s="26"/>
      <c r="E257" s="26"/>
      <c r="F257" s="26"/>
      <c r="G257" s="40"/>
    </row>
    <row r="258" spans="1:8" x14ac:dyDescent="0.25">
      <c r="A258" s="6" t="s">
        <v>187</v>
      </c>
      <c r="B258" s="27" t="s">
        <v>22</v>
      </c>
      <c r="C258" s="26"/>
      <c r="D258" s="26"/>
      <c r="E258" s="26"/>
      <c r="F258" s="26"/>
      <c r="G258" s="40"/>
    </row>
    <row r="259" spans="1:8" x14ac:dyDescent="0.25">
      <c r="A259" s="6"/>
      <c r="B259" s="6">
        <v>3008</v>
      </c>
      <c r="C259" s="6">
        <v>184</v>
      </c>
      <c r="D259" s="6" t="s">
        <v>40</v>
      </c>
      <c r="E259" s="6">
        <v>110360</v>
      </c>
      <c r="F259" s="6">
        <v>218</v>
      </c>
      <c r="G259" s="40"/>
    </row>
    <row r="260" spans="1:8" x14ac:dyDescent="0.25">
      <c r="A260" s="32" t="s">
        <v>38</v>
      </c>
      <c r="B260" s="33"/>
      <c r="C260" s="18"/>
      <c r="D260" s="18"/>
      <c r="E260" s="18"/>
      <c r="F260" s="21">
        <f>(F261+F252)*50%</f>
        <v>37956.5</v>
      </c>
      <c r="G260" s="40"/>
    </row>
    <row r="261" spans="1:8" ht="32.25" customHeight="1" x14ac:dyDescent="0.25">
      <c r="A261" s="23" t="s">
        <v>39</v>
      </c>
      <c r="B261" s="24"/>
      <c r="C261" s="22"/>
      <c r="D261" s="22"/>
      <c r="E261" s="22"/>
      <c r="F261" s="19">
        <f>F259+F256</f>
        <v>36409</v>
      </c>
      <c r="G261" s="41"/>
      <c r="H261" s="1">
        <f>F261+F256+F252+F248+F243+F238</f>
        <v>138627</v>
      </c>
    </row>
    <row r="262" spans="1:8" x14ac:dyDescent="0.25">
      <c r="A262" s="19" t="s">
        <v>188</v>
      </c>
      <c r="B262" s="29" t="s">
        <v>189</v>
      </c>
      <c r="C262" s="30"/>
      <c r="D262" s="30"/>
      <c r="E262" s="30"/>
      <c r="F262" s="30"/>
      <c r="G262" s="39" t="s">
        <v>330</v>
      </c>
    </row>
    <row r="263" spans="1:8" ht="15.75" customHeight="1" x14ac:dyDescent="0.25">
      <c r="A263" s="6" t="s">
        <v>190</v>
      </c>
      <c r="B263" s="27" t="s">
        <v>30</v>
      </c>
      <c r="C263" s="27"/>
      <c r="D263" s="27"/>
      <c r="E263" s="27"/>
      <c r="F263" s="27"/>
      <c r="G263" s="40"/>
    </row>
    <row r="264" spans="1:8" x14ac:dyDescent="0.25">
      <c r="A264" s="6"/>
      <c r="B264" s="15" t="s">
        <v>69</v>
      </c>
      <c r="C264" s="6" t="s">
        <v>49</v>
      </c>
      <c r="D264" s="6" t="s">
        <v>73</v>
      </c>
      <c r="E264" s="6">
        <v>110350</v>
      </c>
      <c r="F264" s="6">
        <f>19180-17510</f>
        <v>1670</v>
      </c>
      <c r="G264" s="40"/>
    </row>
    <row r="265" spans="1:8" x14ac:dyDescent="0.25">
      <c r="A265" s="6" t="s">
        <v>191</v>
      </c>
      <c r="B265" s="27" t="s">
        <v>22</v>
      </c>
      <c r="C265" s="27"/>
      <c r="D265" s="27"/>
      <c r="E265" s="27"/>
      <c r="F265" s="27"/>
      <c r="G265" s="40"/>
    </row>
    <row r="266" spans="1:8" x14ac:dyDescent="0.25">
      <c r="A266" s="6"/>
      <c r="B266" s="15" t="s">
        <v>69</v>
      </c>
      <c r="C266" s="6" t="str">
        <f>C264</f>
        <v>0 11</v>
      </c>
      <c r="D266" s="6" t="str">
        <f>D264</f>
        <v>0 37.075</v>
      </c>
      <c r="E266" s="6">
        <v>110360</v>
      </c>
      <c r="F266" s="6">
        <v>3000</v>
      </c>
      <c r="G266" s="40"/>
    </row>
    <row r="267" spans="1:8" x14ac:dyDescent="0.25">
      <c r="A267" s="6" t="s">
        <v>196</v>
      </c>
      <c r="B267" s="27" t="s">
        <v>23</v>
      </c>
      <c r="C267" s="27"/>
      <c r="D267" s="27"/>
      <c r="E267" s="27"/>
      <c r="F267" s="27"/>
      <c r="G267" s="40"/>
    </row>
    <row r="268" spans="1:8" x14ac:dyDescent="0.25">
      <c r="A268" s="6"/>
      <c r="B268" s="15" t="s">
        <v>69</v>
      </c>
      <c r="C268" s="6" t="str">
        <f>C264</f>
        <v>0 11</v>
      </c>
      <c r="D268" s="6" t="str">
        <f>D264</f>
        <v>0 37.075</v>
      </c>
      <c r="E268" s="6">
        <v>110600</v>
      </c>
      <c r="F268" s="6">
        <v>3700</v>
      </c>
      <c r="G268" s="40"/>
    </row>
    <row r="269" spans="1:8" x14ac:dyDescent="0.25">
      <c r="A269" s="6" t="s">
        <v>197</v>
      </c>
      <c r="B269" s="27" t="s">
        <v>32</v>
      </c>
      <c r="C269" s="26"/>
      <c r="D269" s="26"/>
      <c r="E269" s="26"/>
      <c r="F269" s="26"/>
      <c r="G269" s="40"/>
    </row>
    <row r="270" spans="1:8" x14ac:dyDescent="0.25">
      <c r="A270" s="6"/>
      <c r="B270" s="15" t="s">
        <v>69</v>
      </c>
      <c r="C270" s="6" t="str">
        <f>C264</f>
        <v>0 11</v>
      </c>
      <c r="D270" s="6" t="str">
        <f>D264</f>
        <v>0 37.075</v>
      </c>
      <c r="E270" s="6">
        <v>110710</v>
      </c>
      <c r="F270" s="6">
        <v>2000</v>
      </c>
      <c r="G270" s="40"/>
    </row>
    <row r="271" spans="1:8" x14ac:dyDescent="0.25">
      <c r="A271" s="12" t="s">
        <v>198</v>
      </c>
      <c r="B271" s="27" t="s">
        <v>24</v>
      </c>
      <c r="C271" s="26"/>
      <c r="D271" s="26"/>
      <c r="E271" s="26"/>
      <c r="F271" s="26"/>
      <c r="G271" s="40"/>
    </row>
    <row r="272" spans="1:8" x14ac:dyDescent="0.25">
      <c r="A272" s="6"/>
      <c r="B272" s="15" t="s">
        <v>69</v>
      </c>
      <c r="C272" s="6" t="str">
        <f>C264</f>
        <v>0 11</v>
      </c>
      <c r="D272" s="6" t="str">
        <f>D264</f>
        <v>0 37.075</v>
      </c>
      <c r="E272" s="6">
        <v>110720</v>
      </c>
      <c r="F272" s="6">
        <v>2045</v>
      </c>
      <c r="G272" s="40"/>
    </row>
    <row r="273" spans="1:7" x14ac:dyDescent="0.25">
      <c r="A273" s="6" t="s">
        <v>199</v>
      </c>
      <c r="B273" s="27" t="s">
        <v>25</v>
      </c>
      <c r="C273" s="26"/>
      <c r="D273" s="26"/>
      <c r="E273" s="26"/>
      <c r="F273" s="26"/>
      <c r="G273" s="40"/>
    </row>
    <row r="274" spans="1:7" x14ac:dyDescent="0.25">
      <c r="A274" s="6"/>
      <c r="B274" s="15" t="s">
        <v>69</v>
      </c>
      <c r="C274" s="6" t="str">
        <f>C264</f>
        <v>0 11</v>
      </c>
      <c r="D274" s="6" t="str">
        <f>D264</f>
        <v>0 37.075</v>
      </c>
      <c r="E274" s="6">
        <v>110730</v>
      </c>
      <c r="F274" s="6">
        <v>175</v>
      </c>
      <c r="G274" s="40"/>
    </row>
    <row r="275" spans="1:7" x14ac:dyDescent="0.25">
      <c r="A275" s="6" t="s">
        <v>200</v>
      </c>
      <c r="B275" s="27" t="s">
        <v>28</v>
      </c>
      <c r="C275" s="26"/>
      <c r="D275" s="26"/>
      <c r="E275" s="26"/>
      <c r="F275" s="26"/>
      <c r="G275" s="40"/>
    </row>
    <row r="276" spans="1:7" x14ac:dyDescent="0.25">
      <c r="A276" s="6"/>
      <c r="B276" s="15" t="s">
        <v>69</v>
      </c>
      <c r="C276" s="6" t="str">
        <f>C266</f>
        <v>0 11</v>
      </c>
      <c r="D276" s="6" t="str">
        <f>D266</f>
        <v>0 37.075</v>
      </c>
      <c r="E276" s="6">
        <v>110740</v>
      </c>
      <c r="F276" s="6">
        <v>17</v>
      </c>
      <c r="G276" s="40"/>
    </row>
    <row r="277" spans="1:7" x14ac:dyDescent="0.25">
      <c r="A277" s="6" t="s">
        <v>201</v>
      </c>
      <c r="B277" s="44" t="s">
        <v>70</v>
      </c>
      <c r="C277" s="26"/>
      <c r="D277" s="26"/>
      <c r="E277" s="26"/>
      <c r="F277" s="26"/>
      <c r="G277" s="40"/>
    </row>
    <row r="278" spans="1:7" x14ac:dyDescent="0.25">
      <c r="A278" s="6"/>
      <c r="B278" s="15" t="s">
        <v>69</v>
      </c>
      <c r="C278" s="6" t="s">
        <v>49</v>
      </c>
      <c r="D278" s="6" t="s">
        <v>31</v>
      </c>
      <c r="E278" s="6">
        <v>110780</v>
      </c>
      <c r="F278" s="6">
        <v>193</v>
      </c>
      <c r="G278" s="40"/>
    </row>
    <row r="279" spans="1:7" x14ac:dyDescent="0.25">
      <c r="A279" s="6" t="s">
        <v>202</v>
      </c>
      <c r="B279" s="27" t="s">
        <v>33</v>
      </c>
      <c r="C279" s="28"/>
      <c r="D279" s="28"/>
      <c r="E279" s="28"/>
      <c r="F279" s="28"/>
      <c r="G279" s="40"/>
    </row>
    <row r="280" spans="1:7" x14ac:dyDescent="0.25">
      <c r="A280" s="6"/>
      <c r="B280" s="15" t="s">
        <v>69</v>
      </c>
      <c r="C280" s="6" t="str">
        <f>C264</f>
        <v>0 11</v>
      </c>
      <c r="D280" s="6" t="str">
        <f>D264</f>
        <v>0 37.075</v>
      </c>
      <c r="E280" s="6">
        <v>111020</v>
      </c>
      <c r="F280" s="6">
        <v>800</v>
      </c>
      <c r="G280" s="40"/>
    </row>
    <row r="281" spans="1:7" x14ac:dyDescent="0.25">
      <c r="A281" s="16" t="s">
        <v>203</v>
      </c>
      <c r="B281" s="37" t="s">
        <v>82</v>
      </c>
      <c r="C281" s="38"/>
      <c r="D281" s="38"/>
      <c r="E281" s="38"/>
      <c r="F281" s="38"/>
      <c r="G281" s="40"/>
    </row>
    <row r="282" spans="1:7" x14ac:dyDescent="0.25">
      <c r="A282" s="6"/>
      <c r="B282" s="15" t="s">
        <v>69</v>
      </c>
      <c r="C282" s="6" t="str">
        <f>C264</f>
        <v>0 11</v>
      </c>
      <c r="D282" s="6" t="str">
        <f>D264</f>
        <v>0 37.075</v>
      </c>
      <c r="E282" s="6">
        <v>111030</v>
      </c>
      <c r="F282" s="6">
        <v>1500</v>
      </c>
      <c r="G282" s="40"/>
    </row>
    <row r="283" spans="1:7" x14ac:dyDescent="0.25">
      <c r="A283" s="6" t="s">
        <v>204</v>
      </c>
      <c r="B283" s="27" t="s">
        <v>35</v>
      </c>
      <c r="C283" s="26"/>
      <c r="D283" s="26"/>
      <c r="E283" s="26"/>
      <c r="F283" s="26"/>
      <c r="G283" s="40"/>
    </row>
    <row r="284" spans="1:7" x14ac:dyDescent="0.25">
      <c r="A284" s="6"/>
      <c r="B284" s="15" t="s">
        <v>69</v>
      </c>
      <c r="C284" s="6" t="str">
        <f>C264</f>
        <v>0 11</v>
      </c>
      <c r="D284" s="6" t="str">
        <f>D264</f>
        <v>0 37.075</v>
      </c>
      <c r="E284" s="6">
        <v>111042</v>
      </c>
      <c r="F284" s="6">
        <v>500</v>
      </c>
      <c r="G284" s="40"/>
    </row>
    <row r="285" spans="1:7" x14ac:dyDescent="0.25">
      <c r="A285" s="6" t="s">
        <v>205</v>
      </c>
      <c r="B285" s="27" t="s">
        <v>26</v>
      </c>
      <c r="C285" s="26"/>
      <c r="D285" s="26"/>
      <c r="E285" s="26"/>
      <c r="F285" s="26"/>
      <c r="G285" s="40"/>
    </row>
    <row r="286" spans="1:7" x14ac:dyDescent="0.25">
      <c r="A286" s="6"/>
      <c r="B286" s="15" t="s">
        <v>69</v>
      </c>
      <c r="C286" s="6" t="str">
        <f>C264</f>
        <v>0 11</v>
      </c>
      <c r="D286" s="6" t="str">
        <f>D264</f>
        <v>0 37.075</v>
      </c>
      <c r="E286" s="6">
        <v>111045</v>
      </c>
      <c r="F286" s="6">
        <v>400</v>
      </c>
      <c r="G286" s="40"/>
    </row>
    <row r="287" spans="1:7" x14ac:dyDescent="0.25">
      <c r="A287" s="6" t="s">
        <v>206</v>
      </c>
      <c r="B287" s="27" t="s">
        <v>36</v>
      </c>
      <c r="C287" s="26"/>
      <c r="D287" s="26"/>
      <c r="E287" s="26"/>
      <c r="F287" s="26"/>
      <c r="G287" s="40"/>
    </row>
    <row r="288" spans="1:7" x14ac:dyDescent="0.25">
      <c r="A288" s="6"/>
      <c r="B288" s="15" t="s">
        <v>69</v>
      </c>
      <c r="C288" s="6" t="str">
        <f>C266</f>
        <v>0 11</v>
      </c>
      <c r="D288" s="6" t="str">
        <f>D266</f>
        <v>0 37.075</v>
      </c>
      <c r="E288" s="6">
        <v>111046</v>
      </c>
      <c r="F288" s="6">
        <v>720</v>
      </c>
      <c r="G288" s="40"/>
    </row>
    <row r="289" spans="1:7" x14ac:dyDescent="0.25">
      <c r="A289" s="6" t="s">
        <v>207</v>
      </c>
      <c r="B289" s="27" t="s">
        <v>37</v>
      </c>
      <c r="C289" s="26"/>
      <c r="D289" s="26"/>
      <c r="E289" s="26"/>
      <c r="F289" s="26"/>
      <c r="G289" s="40"/>
    </row>
    <row r="290" spans="1:7" x14ac:dyDescent="0.25">
      <c r="A290" s="6"/>
      <c r="B290" s="15" t="s">
        <v>69</v>
      </c>
      <c r="C290" s="6" t="s">
        <v>49</v>
      </c>
      <c r="D290" s="6" t="s">
        <v>31</v>
      </c>
      <c r="E290" s="6">
        <v>111070</v>
      </c>
      <c r="F290" s="6">
        <v>900</v>
      </c>
      <c r="G290" s="40"/>
    </row>
    <row r="291" spans="1:7" x14ac:dyDescent="0.25">
      <c r="A291" s="16" t="s">
        <v>208</v>
      </c>
      <c r="B291" s="37" t="s">
        <v>71</v>
      </c>
      <c r="C291" s="38"/>
      <c r="D291" s="38"/>
      <c r="E291" s="38"/>
      <c r="F291" s="38"/>
      <c r="G291" s="40"/>
    </row>
    <row r="292" spans="1:7" x14ac:dyDescent="0.25">
      <c r="A292" s="6"/>
      <c r="B292" s="15" t="s">
        <v>69</v>
      </c>
      <c r="C292" s="6" t="str">
        <f>C264</f>
        <v>0 11</v>
      </c>
      <c r="D292" s="6" t="str">
        <f>D264</f>
        <v>0 37.075</v>
      </c>
      <c r="E292" s="6">
        <v>240120</v>
      </c>
      <c r="F292" s="6">
        <v>3000</v>
      </c>
      <c r="G292" s="40"/>
    </row>
    <row r="293" spans="1:7" x14ac:dyDescent="0.25">
      <c r="A293" s="32" t="s">
        <v>38</v>
      </c>
      <c r="B293" s="33"/>
      <c r="C293" s="18"/>
      <c r="D293" s="18"/>
      <c r="E293" s="18"/>
      <c r="F293" s="21">
        <f>F294*50%</f>
        <v>10310</v>
      </c>
      <c r="G293" s="40"/>
    </row>
    <row r="294" spans="1:7" ht="32.25" customHeight="1" x14ac:dyDescent="0.25">
      <c r="A294" s="23" t="s">
        <v>39</v>
      </c>
      <c r="B294" s="34"/>
      <c r="C294" s="18"/>
      <c r="D294" s="18"/>
      <c r="E294" s="18"/>
      <c r="F294" s="19">
        <f>F264+F266+F268+F270+F272+F274+F276+F278+F280+F282+F284+F286+F288+F290+F292</f>
        <v>20620</v>
      </c>
      <c r="G294" s="40"/>
    </row>
    <row r="295" spans="1:7" x14ac:dyDescent="0.25">
      <c r="A295" s="8" t="s">
        <v>209</v>
      </c>
      <c r="B295" s="25" t="s">
        <v>192</v>
      </c>
      <c r="C295" s="26"/>
      <c r="D295" s="26"/>
      <c r="E295" s="26"/>
      <c r="F295" s="26"/>
      <c r="G295" s="40"/>
    </row>
    <row r="296" spans="1:7" x14ac:dyDescent="0.25">
      <c r="A296" s="6" t="s">
        <v>210</v>
      </c>
      <c r="B296" s="27" t="s">
        <v>43</v>
      </c>
      <c r="C296" s="26"/>
      <c r="D296" s="26"/>
      <c r="E296" s="26"/>
      <c r="F296" s="26"/>
      <c r="G296" s="40"/>
    </row>
    <row r="297" spans="1:7" x14ac:dyDescent="0.25">
      <c r="A297" s="6"/>
      <c r="B297" s="6">
        <v>1203</v>
      </c>
      <c r="C297" s="6">
        <v>179</v>
      </c>
      <c r="D297" s="6" t="s">
        <v>44</v>
      </c>
      <c r="E297" s="6">
        <v>130130</v>
      </c>
      <c r="F297" s="6">
        <v>2000</v>
      </c>
      <c r="G297" s="40"/>
    </row>
    <row r="298" spans="1:7" x14ac:dyDescent="0.25">
      <c r="A298" s="32" t="s">
        <v>38</v>
      </c>
      <c r="B298" s="33"/>
      <c r="C298" s="18"/>
      <c r="D298" s="18"/>
      <c r="E298" s="18"/>
      <c r="F298" s="21">
        <f>F299*50%</f>
        <v>1000</v>
      </c>
      <c r="G298" s="40"/>
    </row>
    <row r="299" spans="1:7" ht="30" customHeight="1" x14ac:dyDescent="0.25">
      <c r="A299" s="23" t="s">
        <v>39</v>
      </c>
      <c r="B299" s="24"/>
      <c r="C299" s="22"/>
      <c r="D299" s="22"/>
      <c r="E299" s="22"/>
      <c r="F299" s="19">
        <f>F297</f>
        <v>2000</v>
      </c>
      <c r="G299" s="40"/>
    </row>
    <row r="300" spans="1:7" x14ac:dyDescent="0.25">
      <c r="A300" s="8" t="s">
        <v>211</v>
      </c>
      <c r="B300" s="25" t="s">
        <v>193</v>
      </c>
      <c r="C300" s="26"/>
      <c r="D300" s="26"/>
      <c r="E300" s="26"/>
      <c r="F300" s="26"/>
      <c r="G300" s="40"/>
    </row>
    <row r="301" spans="1:7" x14ac:dyDescent="0.25">
      <c r="A301" s="6" t="s">
        <v>212</v>
      </c>
      <c r="B301" s="27" t="s">
        <v>43</v>
      </c>
      <c r="C301" s="26"/>
      <c r="D301" s="26"/>
      <c r="E301" s="26"/>
      <c r="F301" s="26"/>
      <c r="G301" s="40"/>
    </row>
    <row r="302" spans="1:7" x14ac:dyDescent="0.25">
      <c r="A302" s="6"/>
      <c r="B302" s="6">
        <v>1203</v>
      </c>
      <c r="C302" s="6">
        <v>179</v>
      </c>
      <c r="D302" s="6" t="s">
        <v>42</v>
      </c>
      <c r="E302" s="6">
        <v>130130</v>
      </c>
      <c r="F302" s="6">
        <v>13318</v>
      </c>
      <c r="G302" s="40"/>
    </row>
    <row r="303" spans="1:7" x14ac:dyDescent="0.25">
      <c r="A303" s="32" t="s">
        <v>38</v>
      </c>
      <c r="B303" s="33"/>
      <c r="C303" s="18"/>
      <c r="D303" s="18"/>
      <c r="E303" s="18"/>
      <c r="F303" s="21">
        <f>F304*50%</f>
        <v>6659</v>
      </c>
      <c r="G303" s="40"/>
    </row>
    <row r="304" spans="1:7" ht="31.5" customHeight="1" x14ac:dyDescent="0.25">
      <c r="A304" s="23" t="s">
        <v>39</v>
      </c>
      <c r="B304" s="24"/>
      <c r="C304" s="22"/>
      <c r="D304" s="22"/>
      <c r="E304" s="22"/>
      <c r="F304" s="19">
        <f>F302</f>
        <v>13318</v>
      </c>
      <c r="G304" s="40"/>
    </row>
    <row r="305" spans="1:8" x14ac:dyDescent="0.25">
      <c r="A305" s="8" t="s">
        <v>213</v>
      </c>
      <c r="B305" s="25" t="s">
        <v>194</v>
      </c>
      <c r="C305" s="26"/>
      <c r="D305" s="26"/>
      <c r="E305" s="26"/>
      <c r="F305" s="26"/>
      <c r="G305" s="40"/>
    </row>
    <row r="306" spans="1:8" x14ac:dyDescent="0.25">
      <c r="A306" s="6" t="s">
        <v>214</v>
      </c>
      <c r="B306" s="27" t="s">
        <v>43</v>
      </c>
      <c r="C306" s="26"/>
      <c r="D306" s="26"/>
      <c r="E306" s="26"/>
      <c r="F306" s="26"/>
      <c r="G306" s="40"/>
    </row>
    <row r="307" spans="1:8" x14ac:dyDescent="0.25">
      <c r="A307" s="6"/>
      <c r="B307" s="6">
        <v>3008</v>
      </c>
      <c r="C307" s="6">
        <v>184</v>
      </c>
      <c r="D307" s="6" t="s">
        <v>40</v>
      </c>
      <c r="E307" s="6">
        <v>130130</v>
      </c>
      <c r="F307" s="6">
        <f>87045-54711</f>
        <v>32334</v>
      </c>
      <c r="G307" s="40"/>
    </row>
    <row r="308" spans="1:8" ht="33.75" customHeight="1" x14ac:dyDescent="0.25">
      <c r="A308" s="23" t="s">
        <v>39</v>
      </c>
      <c r="B308" s="24"/>
      <c r="C308" s="22"/>
      <c r="D308" s="22"/>
      <c r="E308" s="22"/>
      <c r="F308" s="19">
        <f>F307</f>
        <v>32334</v>
      </c>
      <c r="G308" s="40"/>
    </row>
    <row r="309" spans="1:8" x14ac:dyDescent="0.25">
      <c r="A309" s="8" t="s">
        <v>215</v>
      </c>
      <c r="B309" s="25" t="s">
        <v>195</v>
      </c>
      <c r="C309" s="26"/>
      <c r="D309" s="26"/>
      <c r="E309" s="26"/>
      <c r="F309" s="26"/>
      <c r="G309" s="40"/>
    </row>
    <row r="310" spans="1:8" x14ac:dyDescent="0.25">
      <c r="A310" s="6" t="s">
        <v>216</v>
      </c>
      <c r="B310" s="27" t="s">
        <v>43</v>
      </c>
      <c r="C310" s="26"/>
      <c r="D310" s="26"/>
      <c r="E310" s="26"/>
      <c r="F310" s="26"/>
      <c r="G310" s="40"/>
    </row>
    <row r="311" spans="1:8" ht="17.25" customHeight="1" x14ac:dyDescent="0.25">
      <c r="A311" s="6"/>
      <c r="B311" s="6">
        <v>3008</v>
      </c>
      <c r="C311" s="6">
        <v>184</v>
      </c>
      <c r="D311" s="6" t="s">
        <v>40</v>
      </c>
      <c r="E311" s="6">
        <v>130130</v>
      </c>
      <c r="F311" s="6">
        <f>62804-10143</f>
        <v>52661</v>
      </c>
      <c r="G311" s="40"/>
    </row>
    <row r="312" spans="1:8" ht="17.25" customHeight="1" x14ac:dyDescent="0.25">
      <c r="A312" s="32" t="s">
        <v>38</v>
      </c>
      <c r="B312" s="33"/>
      <c r="C312" s="18"/>
      <c r="D312" s="18"/>
      <c r="E312" s="18"/>
      <c r="F312" s="21">
        <f>(F313+F308)*50%</f>
        <v>42497.5</v>
      </c>
      <c r="G312" s="40"/>
    </row>
    <row r="313" spans="1:8" ht="31.5" customHeight="1" x14ac:dyDescent="0.25">
      <c r="A313" s="23" t="s">
        <v>39</v>
      </c>
      <c r="B313" s="24"/>
      <c r="C313" s="22"/>
      <c r="D313" s="22"/>
      <c r="E313" s="22"/>
      <c r="F313" s="19">
        <f>F311</f>
        <v>52661</v>
      </c>
      <c r="G313" s="41"/>
      <c r="H313" s="1">
        <f>F294+F299+F304+F308+F313</f>
        <v>120933</v>
      </c>
    </row>
    <row r="314" spans="1:8" x14ac:dyDescent="0.25">
      <c r="A314" s="20" t="s">
        <v>218</v>
      </c>
      <c r="B314" s="29" t="s">
        <v>217</v>
      </c>
      <c r="C314" s="30"/>
      <c r="D314" s="30"/>
      <c r="E314" s="30"/>
      <c r="F314" s="30"/>
      <c r="G314" s="39" t="s">
        <v>330</v>
      </c>
    </row>
    <row r="315" spans="1:8" ht="15.75" customHeight="1" x14ac:dyDescent="0.25">
      <c r="A315" s="6" t="s">
        <v>219</v>
      </c>
      <c r="B315" s="27" t="s">
        <v>30</v>
      </c>
      <c r="C315" s="27"/>
      <c r="D315" s="27"/>
      <c r="E315" s="27"/>
      <c r="F315" s="27"/>
      <c r="G315" s="40"/>
    </row>
    <row r="316" spans="1:8" x14ac:dyDescent="0.25">
      <c r="A316" s="6"/>
      <c r="B316" s="15" t="s">
        <v>69</v>
      </c>
      <c r="C316" s="6" t="s">
        <v>49</v>
      </c>
      <c r="D316" s="6" t="s">
        <v>73</v>
      </c>
      <c r="E316" s="6">
        <v>110350</v>
      </c>
      <c r="F316" s="6">
        <f>19180-17170</f>
        <v>2010</v>
      </c>
      <c r="G316" s="40"/>
    </row>
    <row r="317" spans="1:8" x14ac:dyDescent="0.25">
      <c r="A317" s="6" t="s">
        <v>220</v>
      </c>
      <c r="B317" s="27" t="s">
        <v>22</v>
      </c>
      <c r="C317" s="27"/>
      <c r="D317" s="27"/>
      <c r="E317" s="27"/>
      <c r="F317" s="27"/>
      <c r="G317" s="40"/>
    </row>
    <row r="318" spans="1:8" x14ac:dyDescent="0.25">
      <c r="A318" s="6"/>
      <c r="B318" s="15" t="s">
        <v>69</v>
      </c>
      <c r="C318" s="6" t="str">
        <f>C316</f>
        <v>0 11</v>
      </c>
      <c r="D318" s="6" t="str">
        <f>D316</f>
        <v>0 37.075</v>
      </c>
      <c r="E318" s="6">
        <v>110360</v>
      </c>
      <c r="F318" s="6">
        <v>3000</v>
      </c>
      <c r="G318" s="40"/>
    </row>
    <row r="319" spans="1:8" x14ac:dyDescent="0.25">
      <c r="A319" s="6" t="s">
        <v>221</v>
      </c>
      <c r="B319" s="27" t="s">
        <v>23</v>
      </c>
      <c r="C319" s="27"/>
      <c r="D319" s="27"/>
      <c r="E319" s="27"/>
      <c r="F319" s="27"/>
      <c r="G319" s="40"/>
    </row>
    <row r="320" spans="1:8" x14ac:dyDescent="0.25">
      <c r="A320" s="6"/>
      <c r="B320" s="15" t="s">
        <v>69</v>
      </c>
      <c r="C320" s="6" t="str">
        <f>C316</f>
        <v>0 11</v>
      </c>
      <c r="D320" s="6" t="str">
        <f>D316</f>
        <v>0 37.075</v>
      </c>
      <c r="E320" s="6">
        <v>110600</v>
      </c>
      <c r="F320" s="6">
        <v>3335</v>
      </c>
      <c r="G320" s="40"/>
    </row>
    <row r="321" spans="1:7" x14ac:dyDescent="0.25">
      <c r="A321" s="6" t="s">
        <v>222</v>
      </c>
      <c r="B321" s="27" t="s">
        <v>32</v>
      </c>
      <c r="C321" s="26"/>
      <c r="D321" s="26"/>
      <c r="E321" s="26"/>
      <c r="F321" s="26"/>
      <c r="G321" s="40"/>
    </row>
    <row r="322" spans="1:7" x14ac:dyDescent="0.25">
      <c r="A322" s="6"/>
      <c r="B322" s="15" t="s">
        <v>69</v>
      </c>
      <c r="C322" s="6" t="str">
        <f>C316</f>
        <v>0 11</v>
      </c>
      <c r="D322" s="6" t="str">
        <f>D316</f>
        <v>0 37.075</v>
      </c>
      <c r="E322" s="6">
        <v>110710</v>
      </c>
      <c r="F322" s="6">
        <v>2000</v>
      </c>
      <c r="G322" s="40"/>
    </row>
    <row r="323" spans="1:7" x14ac:dyDescent="0.25">
      <c r="A323" s="12" t="s">
        <v>223</v>
      </c>
      <c r="B323" s="27" t="s">
        <v>24</v>
      </c>
      <c r="C323" s="26"/>
      <c r="D323" s="26"/>
      <c r="E323" s="26"/>
      <c r="F323" s="26"/>
      <c r="G323" s="40"/>
    </row>
    <row r="324" spans="1:7" x14ac:dyDescent="0.25">
      <c r="A324" s="6"/>
      <c r="B324" s="15" t="s">
        <v>69</v>
      </c>
      <c r="C324" s="6" t="str">
        <f>C316</f>
        <v>0 11</v>
      </c>
      <c r="D324" s="6" t="str">
        <f>D316</f>
        <v>0 37.075</v>
      </c>
      <c r="E324" s="6">
        <v>110720</v>
      </c>
      <c r="F324" s="6">
        <v>719</v>
      </c>
      <c r="G324" s="40"/>
    </row>
    <row r="325" spans="1:7" x14ac:dyDescent="0.25">
      <c r="A325" s="6" t="s">
        <v>224</v>
      </c>
      <c r="B325" s="27" t="s">
        <v>25</v>
      </c>
      <c r="C325" s="26"/>
      <c r="D325" s="26"/>
      <c r="E325" s="26"/>
      <c r="F325" s="26"/>
      <c r="G325" s="40"/>
    </row>
    <row r="326" spans="1:7" x14ac:dyDescent="0.25">
      <c r="A326" s="6"/>
      <c r="B326" s="15" t="s">
        <v>69</v>
      </c>
      <c r="C326" s="6" t="str">
        <f>C316</f>
        <v>0 11</v>
      </c>
      <c r="D326" s="6" t="str">
        <f>D316</f>
        <v>0 37.075</v>
      </c>
      <c r="E326" s="6">
        <v>110730</v>
      </c>
      <c r="F326" s="6">
        <v>695</v>
      </c>
      <c r="G326" s="40"/>
    </row>
    <row r="327" spans="1:7" x14ac:dyDescent="0.25">
      <c r="A327" s="6" t="s">
        <v>225</v>
      </c>
      <c r="B327" s="27" t="s">
        <v>28</v>
      </c>
      <c r="C327" s="26"/>
      <c r="D327" s="26"/>
      <c r="E327" s="26"/>
      <c r="F327" s="26"/>
      <c r="G327" s="40"/>
    </row>
    <row r="328" spans="1:7" x14ac:dyDescent="0.25">
      <c r="A328" s="6"/>
      <c r="B328" s="15" t="s">
        <v>69</v>
      </c>
      <c r="C328" s="6" t="str">
        <f>C318</f>
        <v>0 11</v>
      </c>
      <c r="D328" s="6" t="str">
        <f>D318</f>
        <v>0 37.075</v>
      </c>
      <c r="E328" s="6">
        <v>110740</v>
      </c>
      <c r="F328" s="6">
        <v>92</v>
      </c>
      <c r="G328" s="40"/>
    </row>
    <row r="329" spans="1:7" x14ac:dyDescent="0.25">
      <c r="A329" s="6" t="s">
        <v>226</v>
      </c>
      <c r="B329" s="27" t="s">
        <v>33</v>
      </c>
      <c r="C329" s="28"/>
      <c r="D329" s="28"/>
      <c r="E329" s="28"/>
      <c r="F329" s="28"/>
      <c r="G329" s="40"/>
    </row>
    <row r="330" spans="1:7" x14ac:dyDescent="0.25">
      <c r="A330" s="6"/>
      <c r="B330" s="15" t="s">
        <v>69</v>
      </c>
      <c r="C330" s="6" t="str">
        <f>C316</f>
        <v>0 11</v>
      </c>
      <c r="D330" s="6" t="str">
        <f>D316</f>
        <v>0 37.075</v>
      </c>
      <c r="E330" s="6">
        <v>111020</v>
      </c>
      <c r="F330" s="6">
        <v>800</v>
      </c>
      <c r="G330" s="40"/>
    </row>
    <row r="331" spans="1:7" x14ac:dyDescent="0.25">
      <c r="A331" s="16" t="s">
        <v>227</v>
      </c>
      <c r="B331" s="37" t="s">
        <v>82</v>
      </c>
      <c r="C331" s="38"/>
      <c r="D331" s="38"/>
      <c r="E331" s="38"/>
      <c r="F331" s="38"/>
      <c r="G331" s="40"/>
    </row>
    <row r="332" spans="1:7" x14ac:dyDescent="0.25">
      <c r="A332" s="6"/>
      <c r="B332" s="15" t="s">
        <v>69</v>
      </c>
      <c r="C332" s="6" t="str">
        <f>C316</f>
        <v>0 11</v>
      </c>
      <c r="D332" s="6" t="str">
        <f>D316</f>
        <v>0 37.075</v>
      </c>
      <c r="E332" s="6">
        <v>111030</v>
      </c>
      <c r="F332" s="6">
        <v>1500</v>
      </c>
      <c r="G332" s="40"/>
    </row>
    <row r="333" spans="1:7" x14ac:dyDescent="0.25">
      <c r="A333" s="6" t="s">
        <v>228</v>
      </c>
      <c r="B333" s="27" t="s">
        <v>35</v>
      </c>
      <c r="C333" s="26"/>
      <c r="D333" s="26"/>
      <c r="E333" s="26"/>
      <c r="F333" s="26"/>
      <c r="G333" s="40"/>
    </row>
    <row r="334" spans="1:7" x14ac:dyDescent="0.25">
      <c r="A334" s="6"/>
      <c r="B334" s="15" t="s">
        <v>69</v>
      </c>
      <c r="C334" s="6" t="str">
        <f>C316</f>
        <v>0 11</v>
      </c>
      <c r="D334" s="6" t="str">
        <f>D316</f>
        <v>0 37.075</v>
      </c>
      <c r="E334" s="6">
        <v>111042</v>
      </c>
      <c r="F334" s="6">
        <v>500</v>
      </c>
      <c r="G334" s="40"/>
    </row>
    <row r="335" spans="1:7" x14ac:dyDescent="0.25">
      <c r="A335" s="6" t="s">
        <v>229</v>
      </c>
      <c r="B335" s="27" t="s">
        <v>26</v>
      </c>
      <c r="C335" s="26"/>
      <c r="D335" s="26"/>
      <c r="E335" s="26"/>
      <c r="F335" s="26"/>
      <c r="G335" s="40"/>
    </row>
    <row r="336" spans="1:7" x14ac:dyDescent="0.25">
      <c r="A336" s="6"/>
      <c r="B336" s="15" t="s">
        <v>69</v>
      </c>
      <c r="C336" s="6" t="str">
        <f>C316</f>
        <v>0 11</v>
      </c>
      <c r="D336" s="6" t="str">
        <f>D316</f>
        <v>0 37.075</v>
      </c>
      <c r="E336" s="6">
        <v>111045</v>
      </c>
      <c r="F336" s="6">
        <v>400</v>
      </c>
      <c r="G336" s="40"/>
    </row>
    <row r="337" spans="1:7" x14ac:dyDescent="0.25">
      <c r="A337" s="6" t="s">
        <v>230</v>
      </c>
      <c r="B337" s="27" t="s">
        <v>36</v>
      </c>
      <c r="C337" s="26"/>
      <c r="D337" s="26"/>
      <c r="E337" s="26"/>
      <c r="F337" s="26"/>
      <c r="G337" s="40"/>
    </row>
    <row r="338" spans="1:7" x14ac:dyDescent="0.25">
      <c r="A338" s="6"/>
      <c r="B338" s="15" t="s">
        <v>69</v>
      </c>
      <c r="C338" s="6" t="str">
        <f>C318</f>
        <v>0 11</v>
      </c>
      <c r="D338" s="6" t="str">
        <f>D318</f>
        <v>0 37.075</v>
      </c>
      <c r="E338" s="6">
        <v>111046</v>
      </c>
      <c r="F338" s="6">
        <v>720</v>
      </c>
      <c r="G338" s="40"/>
    </row>
    <row r="339" spans="1:7" x14ac:dyDescent="0.25">
      <c r="A339" s="6" t="s">
        <v>231</v>
      </c>
      <c r="B339" s="27" t="s">
        <v>37</v>
      </c>
      <c r="C339" s="26"/>
      <c r="D339" s="26"/>
      <c r="E339" s="26"/>
      <c r="F339" s="26"/>
      <c r="G339" s="40"/>
    </row>
    <row r="340" spans="1:7" x14ac:dyDescent="0.25">
      <c r="A340" s="6"/>
      <c r="B340" s="15" t="s">
        <v>69</v>
      </c>
      <c r="C340" s="6" t="s">
        <v>49</v>
      </c>
      <c r="D340" s="6" t="s">
        <v>31</v>
      </c>
      <c r="E340" s="6">
        <v>111070</v>
      </c>
      <c r="F340" s="6">
        <v>900</v>
      </c>
      <c r="G340" s="40"/>
    </row>
    <row r="341" spans="1:7" x14ac:dyDescent="0.25">
      <c r="A341" s="16" t="s">
        <v>232</v>
      </c>
      <c r="B341" s="37" t="s">
        <v>71</v>
      </c>
      <c r="C341" s="38"/>
      <c r="D341" s="38"/>
      <c r="E341" s="38"/>
      <c r="F341" s="38"/>
      <c r="G341" s="40"/>
    </row>
    <row r="342" spans="1:7" x14ac:dyDescent="0.25">
      <c r="A342" s="6"/>
      <c r="B342" s="15" t="s">
        <v>69</v>
      </c>
      <c r="C342" s="6" t="str">
        <f>C316</f>
        <v>0 11</v>
      </c>
      <c r="D342" s="6" t="str">
        <f>D316</f>
        <v>0 37.075</v>
      </c>
      <c r="E342" s="6">
        <v>240120</v>
      </c>
      <c r="F342" s="6">
        <v>3000</v>
      </c>
      <c r="G342" s="40"/>
    </row>
    <row r="343" spans="1:7" x14ac:dyDescent="0.25">
      <c r="A343" s="32" t="s">
        <v>38</v>
      </c>
      <c r="B343" s="33"/>
      <c r="C343" s="18"/>
      <c r="D343" s="18"/>
      <c r="E343" s="18"/>
      <c r="F343" s="21">
        <f>F344*50%</f>
        <v>9835.5</v>
      </c>
      <c r="G343" s="40"/>
    </row>
    <row r="344" spans="1:7" ht="30.75" customHeight="1" x14ac:dyDescent="0.25">
      <c r="A344" s="23" t="s">
        <v>39</v>
      </c>
      <c r="B344" s="34"/>
      <c r="C344" s="18"/>
      <c r="D344" s="18"/>
      <c r="E344" s="18"/>
      <c r="F344" s="19">
        <f>F316+F318+F320+F322+F324+F326+F328+F330+F332+F334+F336+F338+F340+F342</f>
        <v>19671</v>
      </c>
      <c r="G344" s="40"/>
    </row>
    <row r="345" spans="1:7" x14ac:dyDescent="0.25">
      <c r="A345" s="8" t="s">
        <v>237</v>
      </c>
      <c r="B345" s="25" t="s">
        <v>233</v>
      </c>
      <c r="C345" s="26"/>
      <c r="D345" s="26"/>
      <c r="E345" s="26"/>
      <c r="F345" s="26"/>
      <c r="G345" s="40"/>
    </row>
    <row r="346" spans="1:7" x14ac:dyDescent="0.25">
      <c r="A346" s="6" t="s">
        <v>238</v>
      </c>
      <c r="B346" s="27" t="s">
        <v>43</v>
      </c>
      <c r="C346" s="26"/>
      <c r="D346" s="26"/>
      <c r="E346" s="26"/>
      <c r="F346" s="26"/>
      <c r="G346" s="40"/>
    </row>
    <row r="347" spans="1:7" x14ac:dyDescent="0.25">
      <c r="A347" s="6"/>
      <c r="B347" s="6">
        <v>1203</v>
      </c>
      <c r="C347" s="6">
        <v>179</v>
      </c>
      <c r="D347" s="6" t="s">
        <v>44</v>
      </c>
      <c r="E347" s="6">
        <v>130130</v>
      </c>
      <c r="F347" s="6">
        <v>2000</v>
      </c>
      <c r="G347" s="40"/>
    </row>
    <row r="348" spans="1:7" ht="30.75" customHeight="1" x14ac:dyDescent="0.25">
      <c r="A348" s="23" t="s">
        <v>39</v>
      </c>
      <c r="B348" s="24"/>
      <c r="C348" s="22"/>
      <c r="D348" s="22"/>
      <c r="E348" s="22"/>
      <c r="F348" s="19">
        <f>F347</f>
        <v>2000</v>
      </c>
      <c r="G348" s="40"/>
    </row>
    <row r="349" spans="1:7" x14ac:dyDescent="0.25">
      <c r="A349" s="8" t="s">
        <v>239</v>
      </c>
      <c r="B349" s="25" t="s">
        <v>234</v>
      </c>
      <c r="C349" s="26"/>
      <c r="D349" s="26"/>
      <c r="E349" s="26"/>
      <c r="F349" s="26"/>
      <c r="G349" s="40"/>
    </row>
    <row r="350" spans="1:7" x14ac:dyDescent="0.25">
      <c r="A350" s="6" t="s">
        <v>240</v>
      </c>
      <c r="B350" s="27" t="s">
        <v>43</v>
      </c>
      <c r="C350" s="26"/>
      <c r="D350" s="26"/>
      <c r="E350" s="26"/>
      <c r="F350" s="26"/>
      <c r="G350" s="40"/>
    </row>
    <row r="351" spans="1:7" x14ac:dyDescent="0.25">
      <c r="A351" s="6"/>
      <c r="B351" s="6">
        <v>1203</v>
      </c>
      <c r="C351" s="6">
        <v>179</v>
      </c>
      <c r="D351" s="6" t="s">
        <v>42</v>
      </c>
      <c r="E351" s="6">
        <v>130130</v>
      </c>
      <c r="F351" s="6">
        <v>14218</v>
      </c>
      <c r="G351" s="40"/>
    </row>
    <row r="352" spans="1:7" ht="15.75" customHeight="1" x14ac:dyDescent="0.25">
      <c r="A352" s="32" t="s">
        <v>38</v>
      </c>
      <c r="B352" s="33"/>
      <c r="C352" s="18"/>
      <c r="D352" s="18"/>
      <c r="E352" s="18"/>
      <c r="F352" s="21">
        <f>F353*50%</f>
        <v>7109</v>
      </c>
      <c r="G352" s="40"/>
    </row>
    <row r="353" spans="1:8" ht="31.5" customHeight="1" x14ac:dyDescent="0.25">
      <c r="A353" s="23" t="s">
        <v>39</v>
      </c>
      <c r="B353" s="24"/>
      <c r="C353" s="22"/>
      <c r="D353" s="22"/>
      <c r="E353" s="22"/>
      <c r="F353" s="19">
        <f>F351</f>
        <v>14218</v>
      </c>
      <c r="G353" s="40"/>
    </row>
    <row r="354" spans="1:8" x14ac:dyDescent="0.25">
      <c r="A354" s="8" t="s">
        <v>241</v>
      </c>
      <c r="B354" s="25" t="s">
        <v>235</v>
      </c>
      <c r="C354" s="26"/>
      <c r="D354" s="26"/>
      <c r="E354" s="26"/>
      <c r="F354" s="26"/>
      <c r="G354" s="40"/>
    </row>
    <row r="355" spans="1:8" x14ac:dyDescent="0.25">
      <c r="A355" s="6" t="s">
        <v>242</v>
      </c>
      <c r="B355" s="27" t="s">
        <v>43</v>
      </c>
      <c r="C355" s="26"/>
      <c r="D355" s="26"/>
      <c r="E355" s="26"/>
      <c r="F355" s="26"/>
      <c r="G355" s="40"/>
    </row>
    <row r="356" spans="1:8" x14ac:dyDescent="0.25">
      <c r="A356" s="6"/>
      <c r="B356" s="6">
        <v>3008</v>
      </c>
      <c r="C356" s="6">
        <v>184</v>
      </c>
      <c r="D356" s="6" t="s">
        <v>40</v>
      </c>
      <c r="E356" s="6">
        <v>130130</v>
      </c>
      <c r="F356" s="6">
        <v>80525</v>
      </c>
      <c r="G356" s="40"/>
    </row>
    <row r="357" spans="1:8" ht="33.75" customHeight="1" x14ac:dyDescent="0.25">
      <c r="A357" s="23" t="s">
        <v>39</v>
      </c>
      <c r="B357" s="24"/>
      <c r="C357" s="22"/>
      <c r="D357" s="22"/>
      <c r="E357" s="22"/>
      <c r="F357" s="19">
        <f>F356</f>
        <v>80525</v>
      </c>
      <c r="G357" s="40"/>
    </row>
    <row r="358" spans="1:8" x14ac:dyDescent="0.25">
      <c r="A358" s="8" t="s">
        <v>243</v>
      </c>
      <c r="B358" s="25" t="s">
        <v>236</v>
      </c>
      <c r="C358" s="26"/>
      <c r="D358" s="26"/>
      <c r="E358" s="26"/>
      <c r="F358" s="26"/>
      <c r="G358" s="40"/>
    </row>
    <row r="359" spans="1:8" x14ac:dyDescent="0.25">
      <c r="A359" s="6" t="s">
        <v>244</v>
      </c>
      <c r="B359" s="27" t="s">
        <v>43</v>
      </c>
      <c r="C359" s="26"/>
      <c r="D359" s="26"/>
      <c r="E359" s="26"/>
      <c r="F359" s="26"/>
      <c r="G359" s="40"/>
    </row>
    <row r="360" spans="1:8" x14ac:dyDescent="0.25">
      <c r="A360" s="6"/>
      <c r="B360" s="6">
        <v>3008</v>
      </c>
      <c r="C360" s="6">
        <v>184</v>
      </c>
      <c r="D360" s="6" t="s">
        <v>40</v>
      </c>
      <c r="E360" s="6">
        <v>130130</v>
      </c>
      <c r="F360" s="6">
        <v>53284</v>
      </c>
      <c r="G360" s="40"/>
    </row>
    <row r="361" spans="1:8" x14ac:dyDescent="0.25">
      <c r="A361" s="32" t="s">
        <v>38</v>
      </c>
      <c r="B361" s="33"/>
      <c r="C361" s="18"/>
      <c r="D361" s="18"/>
      <c r="E361" s="18"/>
      <c r="F361" s="21">
        <f>(F362+F357)*50%</f>
        <v>66904.5</v>
      </c>
      <c r="G361" s="40"/>
    </row>
    <row r="362" spans="1:8" ht="32.25" customHeight="1" x14ac:dyDescent="0.25">
      <c r="A362" s="23" t="s">
        <v>39</v>
      </c>
      <c r="B362" s="24"/>
      <c r="C362" s="22"/>
      <c r="D362" s="22"/>
      <c r="E362" s="22"/>
      <c r="F362" s="19">
        <f>F360</f>
        <v>53284</v>
      </c>
      <c r="G362" s="41"/>
      <c r="H362" s="1">
        <f>F344+F348+F353+F357+F362</f>
        <v>169698</v>
      </c>
    </row>
    <row r="363" spans="1:8" x14ac:dyDescent="0.25">
      <c r="A363" s="20" t="s">
        <v>246</v>
      </c>
      <c r="B363" s="29" t="s">
        <v>245</v>
      </c>
      <c r="C363" s="30"/>
      <c r="D363" s="30"/>
      <c r="E363" s="30"/>
      <c r="F363" s="30"/>
      <c r="G363" s="39" t="s">
        <v>330</v>
      </c>
    </row>
    <row r="364" spans="1:8" ht="15.75" customHeight="1" x14ac:dyDescent="0.25">
      <c r="A364" s="6" t="s">
        <v>247</v>
      </c>
      <c r="B364" s="27" t="s">
        <v>30</v>
      </c>
      <c r="C364" s="27"/>
      <c r="D364" s="27"/>
      <c r="E364" s="27"/>
      <c r="F364" s="27"/>
      <c r="G364" s="40"/>
    </row>
    <row r="365" spans="1:8" x14ac:dyDescent="0.25">
      <c r="A365" s="6"/>
      <c r="B365" s="15" t="s">
        <v>69</v>
      </c>
      <c r="C365" s="6" t="s">
        <v>49</v>
      </c>
      <c r="D365" s="6" t="s">
        <v>73</v>
      </c>
      <c r="E365" s="6">
        <v>110350</v>
      </c>
      <c r="F365" s="6">
        <f>19180-16500</f>
        <v>2680</v>
      </c>
      <c r="G365" s="40"/>
    </row>
    <row r="366" spans="1:8" x14ac:dyDescent="0.25">
      <c r="A366" s="6" t="s">
        <v>248</v>
      </c>
      <c r="B366" s="27" t="s">
        <v>22</v>
      </c>
      <c r="C366" s="27"/>
      <c r="D366" s="27"/>
      <c r="E366" s="27"/>
      <c r="F366" s="27"/>
      <c r="G366" s="40"/>
    </row>
    <row r="367" spans="1:8" x14ac:dyDescent="0.25">
      <c r="A367" s="6"/>
      <c r="B367" s="15" t="s">
        <v>69</v>
      </c>
      <c r="C367" s="6" t="str">
        <f>C365</f>
        <v>0 11</v>
      </c>
      <c r="D367" s="6" t="str">
        <f>D365</f>
        <v>0 37.075</v>
      </c>
      <c r="E367" s="6">
        <v>110360</v>
      </c>
      <c r="F367" s="6">
        <v>3000</v>
      </c>
      <c r="G367" s="40"/>
    </row>
    <row r="368" spans="1:8" x14ac:dyDescent="0.25">
      <c r="A368" s="6" t="s">
        <v>249</v>
      </c>
      <c r="B368" s="27" t="s">
        <v>23</v>
      </c>
      <c r="C368" s="27"/>
      <c r="D368" s="27"/>
      <c r="E368" s="27"/>
      <c r="F368" s="27"/>
      <c r="G368" s="40"/>
    </row>
    <row r="369" spans="1:7" x14ac:dyDescent="0.25">
      <c r="A369" s="6"/>
      <c r="B369" s="15" t="s">
        <v>69</v>
      </c>
      <c r="C369" s="6" t="str">
        <f>C365</f>
        <v>0 11</v>
      </c>
      <c r="D369" s="6" t="str">
        <f>D365</f>
        <v>0 37.075</v>
      </c>
      <c r="E369" s="6">
        <v>110600</v>
      </c>
      <c r="F369" s="6">
        <v>4800</v>
      </c>
      <c r="G369" s="40"/>
    </row>
    <row r="370" spans="1:7" x14ac:dyDescent="0.25">
      <c r="A370" s="6" t="s">
        <v>250</v>
      </c>
      <c r="B370" s="27" t="s">
        <v>32</v>
      </c>
      <c r="C370" s="26"/>
      <c r="D370" s="26"/>
      <c r="E370" s="26"/>
      <c r="F370" s="26"/>
      <c r="G370" s="40"/>
    </row>
    <row r="371" spans="1:7" x14ac:dyDescent="0.25">
      <c r="A371" s="6"/>
      <c r="B371" s="15" t="s">
        <v>69</v>
      </c>
      <c r="C371" s="6" t="str">
        <f>C365</f>
        <v>0 11</v>
      </c>
      <c r="D371" s="6" t="str">
        <f>D365</f>
        <v>0 37.075</v>
      </c>
      <c r="E371" s="6">
        <v>110710</v>
      </c>
      <c r="F371" s="6">
        <v>2000</v>
      </c>
      <c r="G371" s="40"/>
    </row>
    <row r="372" spans="1:7" x14ac:dyDescent="0.25">
      <c r="A372" s="6" t="s">
        <v>251</v>
      </c>
      <c r="B372" s="27" t="s">
        <v>25</v>
      </c>
      <c r="C372" s="26"/>
      <c r="D372" s="26"/>
      <c r="E372" s="26"/>
      <c r="F372" s="26"/>
      <c r="G372" s="40"/>
    </row>
    <row r="373" spans="1:7" x14ac:dyDescent="0.25">
      <c r="A373" s="6"/>
      <c r="B373" s="15" t="s">
        <v>69</v>
      </c>
      <c r="C373" s="6" t="str">
        <f>C365</f>
        <v>0 11</v>
      </c>
      <c r="D373" s="6" t="str">
        <f>D365</f>
        <v>0 37.075</v>
      </c>
      <c r="E373" s="6">
        <v>110730</v>
      </c>
      <c r="F373" s="6">
        <v>2360</v>
      </c>
      <c r="G373" s="40"/>
    </row>
    <row r="374" spans="1:7" x14ac:dyDescent="0.25">
      <c r="A374" s="6" t="s">
        <v>252</v>
      </c>
      <c r="B374" s="44" t="s">
        <v>70</v>
      </c>
      <c r="C374" s="26"/>
      <c r="D374" s="26"/>
      <c r="E374" s="26"/>
      <c r="F374" s="26"/>
      <c r="G374" s="40"/>
    </row>
    <row r="375" spans="1:7" x14ac:dyDescent="0.25">
      <c r="A375" s="6"/>
      <c r="B375" s="15" t="s">
        <v>69</v>
      </c>
      <c r="C375" s="6" t="s">
        <v>49</v>
      </c>
      <c r="D375" s="6" t="s">
        <v>31</v>
      </c>
      <c r="E375" s="6">
        <v>110780</v>
      </c>
      <c r="F375" s="6">
        <v>282</v>
      </c>
      <c r="G375" s="40"/>
    </row>
    <row r="376" spans="1:7" x14ac:dyDescent="0.25">
      <c r="A376" s="6" t="s">
        <v>253</v>
      </c>
      <c r="B376" s="27" t="s">
        <v>33</v>
      </c>
      <c r="C376" s="28"/>
      <c r="D376" s="28"/>
      <c r="E376" s="28"/>
      <c r="F376" s="28"/>
      <c r="G376" s="40"/>
    </row>
    <row r="377" spans="1:7" x14ac:dyDescent="0.25">
      <c r="A377" s="6"/>
      <c r="B377" s="15" t="s">
        <v>69</v>
      </c>
      <c r="C377" s="6" t="str">
        <f>C365</f>
        <v>0 11</v>
      </c>
      <c r="D377" s="6" t="str">
        <f>D365</f>
        <v>0 37.075</v>
      </c>
      <c r="E377" s="6">
        <v>111020</v>
      </c>
      <c r="F377" s="6">
        <v>800</v>
      </c>
      <c r="G377" s="40"/>
    </row>
    <row r="378" spans="1:7" x14ac:dyDescent="0.25">
      <c r="A378" s="16" t="s">
        <v>254</v>
      </c>
      <c r="B378" s="37" t="s">
        <v>82</v>
      </c>
      <c r="C378" s="38"/>
      <c r="D378" s="38"/>
      <c r="E378" s="38"/>
      <c r="F378" s="38"/>
      <c r="G378" s="40"/>
    </row>
    <row r="379" spans="1:7" x14ac:dyDescent="0.25">
      <c r="A379" s="6"/>
      <c r="B379" s="15" t="s">
        <v>69</v>
      </c>
      <c r="C379" s="6" t="str">
        <f>C365</f>
        <v>0 11</v>
      </c>
      <c r="D379" s="6" t="str">
        <f>D365</f>
        <v>0 37.075</v>
      </c>
      <c r="E379" s="6">
        <v>111030</v>
      </c>
      <c r="F379" s="6">
        <v>1500</v>
      </c>
      <c r="G379" s="40"/>
    </row>
    <row r="380" spans="1:7" x14ac:dyDescent="0.25">
      <c r="A380" s="6" t="s">
        <v>255</v>
      </c>
      <c r="B380" s="27" t="s">
        <v>35</v>
      </c>
      <c r="C380" s="26"/>
      <c r="D380" s="26"/>
      <c r="E380" s="26"/>
      <c r="F380" s="26"/>
      <c r="G380" s="40"/>
    </row>
    <row r="381" spans="1:7" x14ac:dyDescent="0.25">
      <c r="A381" s="6"/>
      <c r="B381" s="15" t="s">
        <v>69</v>
      </c>
      <c r="C381" s="6" t="str">
        <f>C365</f>
        <v>0 11</v>
      </c>
      <c r="D381" s="6" t="str">
        <f>D365</f>
        <v>0 37.075</v>
      </c>
      <c r="E381" s="6">
        <v>111042</v>
      </c>
      <c r="F381" s="6">
        <v>500</v>
      </c>
      <c r="G381" s="40"/>
    </row>
    <row r="382" spans="1:7" x14ac:dyDescent="0.25">
      <c r="A382" s="6" t="s">
        <v>256</v>
      </c>
      <c r="B382" s="27" t="s">
        <v>26</v>
      </c>
      <c r="C382" s="26"/>
      <c r="D382" s="26"/>
      <c r="E382" s="26"/>
      <c r="F382" s="26"/>
      <c r="G382" s="40"/>
    </row>
    <row r="383" spans="1:7" x14ac:dyDescent="0.25">
      <c r="A383" s="6"/>
      <c r="B383" s="15" t="s">
        <v>69</v>
      </c>
      <c r="C383" s="6" t="str">
        <f>C365</f>
        <v>0 11</v>
      </c>
      <c r="D383" s="6" t="str">
        <f>D365</f>
        <v>0 37.075</v>
      </c>
      <c r="E383" s="6">
        <v>111045</v>
      </c>
      <c r="F383" s="6">
        <v>400</v>
      </c>
      <c r="G383" s="40"/>
    </row>
    <row r="384" spans="1:7" x14ac:dyDescent="0.25">
      <c r="A384" s="6" t="s">
        <v>257</v>
      </c>
      <c r="B384" s="27" t="s">
        <v>36</v>
      </c>
      <c r="C384" s="26"/>
      <c r="D384" s="26"/>
      <c r="E384" s="26"/>
      <c r="F384" s="26"/>
      <c r="G384" s="40"/>
    </row>
    <row r="385" spans="1:7" x14ac:dyDescent="0.25">
      <c r="A385" s="6"/>
      <c r="B385" s="15" t="s">
        <v>69</v>
      </c>
      <c r="C385" s="6" t="str">
        <f>C367</f>
        <v>0 11</v>
      </c>
      <c r="D385" s="6" t="str">
        <f>D367</f>
        <v>0 37.075</v>
      </c>
      <c r="E385" s="6">
        <v>111046</v>
      </c>
      <c r="F385" s="6">
        <v>720</v>
      </c>
      <c r="G385" s="40"/>
    </row>
    <row r="386" spans="1:7" x14ac:dyDescent="0.25">
      <c r="A386" s="6" t="s">
        <v>258</v>
      </c>
      <c r="B386" s="27" t="s">
        <v>37</v>
      </c>
      <c r="C386" s="26"/>
      <c r="D386" s="26"/>
      <c r="E386" s="26"/>
      <c r="F386" s="26"/>
      <c r="G386" s="40"/>
    </row>
    <row r="387" spans="1:7" x14ac:dyDescent="0.25">
      <c r="A387" s="6"/>
      <c r="B387" s="15" t="s">
        <v>69</v>
      </c>
      <c r="C387" s="6" t="s">
        <v>49</v>
      </c>
      <c r="D387" s="6" t="s">
        <v>31</v>
      </c>
      <c r="E387" s="6">
        <v>111070</v>
      </c>
      <c r="F387" s="6">
        <v>900</v>
      </c>
      <c r="G387" s="40"/>
    </row>
    <row r="388" spans="1:7" x14ac:dyDescent="0.25">
      <c r="A388" s="16" t="s">
        <v>259</v>
      </c>
      <c r="B388" s="37" t="s">
        <v>71</v>
      </c>
      <c r="C388" s="38"/>
      <c r="D388" s="38"/>
      <c r="E388" s="38"/>
      <c r="F388" s="38"/>
      <c r="G388" s="40"/>
    </row>
    <row r="389" spans="1:7" x14ac:dyDescent="0.25">
      <c r="A389" s="6"/>
      <c r="B389" s="15" t="s">
        <v>69</v>
      </c>
      <c r="C389" s="6" t="str">
        <f>C365</f>
        <v>0 11</v>
      </c>
      <c r="D389" s="6" t="str">
        <f>D365</f>
        <v>0 37.075</v>
      </c>
      <c r="E389" s="6">
        <v>240120</v>
      </c>
      <c r="F389" s="6">
        <v>3000</v>
      </c>
      <c r="G389" s="40"/>
    </row>
    <row r="390" spans="1:7" x14ac:dyDescent="0.25">
      <c r="A390" s="32" t="s">
        <v>38</v>
      </c>
      <c r="B390" s="33"/>
      <c r="C390" s="18"/>
      <c r="D390" s="18"/>
      <c r="E390" s="18"/>
      <c r="F390" s="21">
        <f>F391*50%</f>
        <v>11471</v>
      </c>
      <c r="G390" s="40"/>
    </row>
    <row r="391" spans="1:7" ht="31.5" customHeight="1" x14ac:dyDescent="0.25">
      <c r="A391" s="23" t="s">
        <v>39</v>
      </c>
      <c r="B391" s="34"/>
      <c r="C391" s="18"/>
      <c r="D391" s="18"/>
      <c r="E391" s="18"/>
      <c r="F391" s="19">
        <f>F389+F387+F385+F383+F381+F379+F377+F375+F373+F371+F369+F367+F365</f>
        <v>22942</v>
      </c>
      <c r="G391" s="40"/>
    </row>
    <row r="392" spans="1:7" x14ac:dyDescent="0.25">
      <c r="A392" s="8" t="s">
        <v>260</v>
      </c>
      <c r="B392" s="25" t="s">
        <v>262</v>
      </c>
      <c r="C392" s="26"/>
      <c r="D392" s="26"/>
      <c r="E392" s="26"/>
      <c r="F392" s="26"/>
      <c r="G392" s="40"/>
    </row>
    <row r="393" spans="1:7" x14ac:dyDescent="0.25">
      <c r="A393" s="6" t="s">
        <v>261</v>
      </c>
      <c r="B393" s="27" t="s">
        <v>43</v>
      </c>
      <c r="C393" s="26"/>
      <c r="D393" s="26"/>
      <c r="E393" s="26"/>
      <c r="F393" s="26"/>
      <c r="G393" s="40"/>
    </row>
    <row r="394" spans="1:7" x14ac:dyDescent="0.25">
      <c r="A394" s="6"/>
      <c r="B394" s="6">
        <v>1203</v>
      </c>
      <c r="C394" s="6">
        <v>179</v>
      </c>
      <c r="D394" s="6" t="s">
        <v>44</v>
      </c>
      <c r="E394" s="6">
        <v>130130</v>
      </c>
      <c r="F394" s="6">
        <v>2000</v>
      </c>
      <c r="G394" s="40"/>
    </row>
    <row r="395" spans="1:7" x14ac:dyDescent="0.25">
      <c r="A395" s="32" t="s">
        <v>38</v>
      </c>
      <c r="B395" s="33"/>
      <c r="C395" s="18"/>
      <c r="D395" s="18"/>
      <c r="E395" s="18"/>
      <c r="F395" s="21">
        <f>F396*50%</f>
        <v>1000</v>
      </c>
      <c r="G395" s="40"/>
    </row>
    <row r="396" spans="1:7" ht="32.25" customHeight="1" x14ac:dyDescent="0.25">
      <c r="A396" s="23" t="s">
        <v>39</v>
      </c>
      <c r="B396" s="24"/>
      <c r="C396" s="22"/>
      <c r="D396" s="22"/>
      <c r="E396" s="22"/>
      <c r="F396" s="19">
        <f>F394</f>
        <v>2000</v>
      </c>
      <c r="G396" s="40"/>
    </row>
    <row r="397" spans="1:7" x14ac:dyDescent="0.25">
      <c r="A397" s="8" t="s">
        <v>266</v>
      </c>
      <c r="B397" s="25" t="s">
        <v>263</v>
      </c>
      <c r="C397" s="26"/>
      <c r="D397" s="26"/>
      <c r="E397" s="26"/>
      <c r="F397" s="26"/>
      <c r="G397" s="40"/>
    </row>
    <row r="398" spans="1:7" x14ac:dyDescent="0.25">
      <c r="A398" s="6" t="s">
        <v>267</v>
      </c>
      <c r="B398" s="27" t="s">
        <v>43</v>
      </c>
      <c r="C398" s="26"/>
      <c r="D398" s="26"/>
      <c r="E398" s="26"/>
      <c r="F398" s="26"/>
      <c r="G398" s="40"/>
    </row>
    <row r="399" spans="1:7" x14ac:dyDescent="0.25">
      <c r="A399" s="6"/>
      <c r="B399" s="6">
        <v>1203</v>
      </c>
      <c r="C399" s="6">
        <v>179</v>
      </c>
      <c r="D399" s="6" t="s">
        <v>42</v>
      </c>
      <c r="E399" s="6">
        <v>130130</v>
      </c>
      <c r="F399" s="6">
        <v>7684</v>
      </c>
      <c r="G399" s="40"/>
    </row>
    <row r="400" spans="1:7" x14ac:dyDescent="0.25">
      <c r="A400" s="32" t="s">
        <v>38</v>
      </c>
      <c r="B400" s="33"/>
      <c r="C400" s="18"/>
      <c r="D400" s="18"/>
      <c r="E400" s="18"/>
      <c r="F400" s="21">
        <f>F401*50%</f>
        <v>3842</v>
      </c>
      <c r="G400" s="40"/>
    </row>
    <row r="401" spans="1:8" ht="30" customHeight="1" x14ac:dyDescent="0.25">
      <c r="A401" s="23" t="s">
        <v>39</v>
      </c>
      <c r="B401" s="24"/>
      <c r="C401" s="22"/>
      <c r="D401" s="22"/>
      <c r="E401" s="22"/>
      <c r="F401" s="19">
        <f>F399</f>
        <v>7684</v>
      </c>
      <c r="G401" s="40"/>
    </row>
    <row r="402" spans="1:8" x14ac:dyDescent="0.25">
      <c r="A402" s="8" t="s">
        <v>268</v>
      </c>
      <c r="B402" s="25" t="s">
        <v>264</v>
      </c>
      <c r="C402" s="26"/>
      <c r="D402" s="26"/>
      <c r="E402" s="26"/>
      <c r="F402" s="26"/>
      <c r="G402" s="40"/>
    </row>
    <row r="403" spans="1:8" x14ac:dyDescent="0.25">
      <c r="A403" s="6" t="s">
        <v>269</v>
      </c>
      <c r="B403" s="27" t="s">
        <v>43</v>
      </c>
      <c r="C403" s="26"/>
      <c r="D403" s="26"/>
      <c r="E403" s="26"/>
      <c r="F403" s="26"/>
      <c r="G403" s="40"/>
    </row>
    <row r="404" spans="1:8" x14ac:dyDescent="0.25">
      <c r="A404" s="6"/>
      <c r="B404" s="6">
        <v>3008</v>
      </c>
      <c r="C404" s="6">
        <v>184</v>
      </c>
      <c r="D404" s="6" t="s">
        <v>40</v>
      </c>
      <c r="E404" s="6">
        <v>130130</v>
      </c>
      <c r="F404" s="6">
        <f>51936-3840</f>
        <v>48096</v>
      </c>
      <c r="G404" s="40"/>
    </row>
    <row r="405" spans="1:8" ht="30.75" customHeight="1" x14ac:dyDescent="0.25">
      <c r="A405" s="23" t="s">
        <v>39</v>
      </c>
      <c r="B405" s="24"/>
      <c r="C405" s="22"/>
      <c r="D405" s="22"/>
      <c r="E405" s="22"/>
      <c r="F405" s="19">
        <f>F404</f>
        <v>48096</v>
      </c>
      <c r="G405" s="40"/>
    </row>
    <row r="406" spans="1:8" x14ac:dyDescent="0.25">
      <c r="A406" s="8" t="s">
        <v>270</v>
      </c>
      <c r="B406" s="25" t="s">
        <v>265</v>
      </c>
      <c r="C406" s="26"/>
      <c r="D406" s="26"/>
      <c r="E406" s="26"/>
      <c r="F406" s="26"/>
      <c r="G406" s="40"/>
    </row>
    <row r="407" spans="1:8" x14ac:dyDescent="0.25">
      <c r="A407" s="6" t="s">
        <v>271</v>
      </c>
      <c r="B407" s="27" t="s">
        <v>43</v>
      </c>
      <c r="C407" s="26"/>
      <c r="D407" s="26"/>
      <c r="E407" s="26"/>
      <c r="F407" s="26"/>
      <c r="G407" s="40"/>
    </row>
    <row r="408" spans="1:8" x14ac:dyDescent="0.25">
      <c r="A408" s="6"/>
      <c r="B408" s="6">
        <v>3008</v>
      </c>
      <c r="C408" s="6">
        <v>184</v>
      </c>
      <c r="D408" s="6" t="s">
        <v>40</v>
      </c>
      <c r="E408" s="6">
        <v>130130</v>
      </c>
      <c r="F408" s="6">
        <f>53601-3804</f>
        <v>49797</v>
      </c>
      <c r="G408" s="40"/>
    </row>
    <row r="409" spans="1:8" ht="34.5" customHeight="1" x14ac:dyDescent="0.25">
      <c r="A409" s="23" t="s">
        <v>39</v>
      </c>
      <c r="B409" s="24"/>
      <c r="C409" s="22"/>
      <c r="D409" s="22"/>
      <c r="E409" s="22"/>
      <c r="F409" s="19">
        <f>F408</f>
        <v>49797</v>
      </c>
      <c r="G409" s="40"/>
    </row>
    <row r="410" spans="1:8" x14ac:dyDescent="0.25">
      <c r="A410" s="8" t="s">
        <v>273</v>
      </c>
      <c r="B410" s="25" t="s">
        <v>272</v>
      </c>
      <c r="C410" s="26"/>
      <c r="D410" s="26"/>
      <c r="E410" s="26"/>
      <c r="F410" s="26"/>
      <c r="G410" s="40"/>
    </row>
    <row r="411" spans="1:8" x14ac:dyDescent="0.25">
      <c r="A411" s="6" t="s">
        <v>274</v>
      </c>
      <c r="B411" s="27" t="s">
        <v>22</v>
      </c>
      <c r="C411" s="26"/>
      <c r="D411" s="26"/>
      <c r="E411" s="26"/>
      <c r="F411" s="26"/>
      <c r="G411" s="40"/>
    </row>
    <row r="412" spans="1:8" x14ac:dyDescent="0.25">
      <c r="A412" s="6"/>
      <c r="B412" s="6">
        <v>3008</v>
      </c>
      <c r="C412" s="6">
        <v>184</v>
      </c>
      <c r="D412" s="6" t="s">
        <v>40</v>
      </c>
      <c r="E412" s="6">
        <v>110360</v>
      </c>
      <c r="F412" s="6">
        <v>653</v>
      </c>
      <c r="G412" s="40"/>
    </row>
    <row r="413" spans="1:8" x14ac:dyDescent="0.25">
      <c r="A413" s="32" t="s">
        <v>38</v>
      </c>
      <c r="B413" s="33"/>
      <c r="C413" s="18"/>
      <c r="D413" s="18"/>
      <c r="E413" s="18"/>
      <c r="F413" s="21">
        <f>(F414+F405)*50%</f>
        <v>49273</v>
      </c>
      <c r="G413" s="40"/>
    </row>
    <row r="414" spans="1:8" ht="30.75" customHeight="1" x14ac:dyDescent="0.25">
      <c r="A414" s="23" t="s">
        <v>39</v>
      </c>
      <c r="B414" s="24"/>
      <c r="C414" s="22"/>
      <c r="D414" s="22"/>
      <c r="E414" s="22"/>
      <c r="F414" s="19">
        <f>F412+F409</f>
        <v>50450</v>
      </c>
      <c r="G414" s="41"/>
      <c r="H414" s="1">
        <f>F414+F409+F405+F401+F396+F391</f>
        <v>180969</v>
      </c>
    </row>
    <row r="415" spans="1:8" x14ac:dyDescent="0.25">
      <c r="A415" s="20" t="s">
        <v>276</v>
      </c>
      <c r="B415" s="29" t="s">
        <v>275</v>
      </c>
      <c r="C415" s="30"/>
      <c r="D415" s="30"/>
      <c r="E415" s="30"/>
      <c r="F415" s="30"/>
      <c r="G415" s="39" t="s">
        <v>330</v>
      </c>
    </row>
    <row r="416" spans="1:8" ht="15.75" customHeight="1" x14ac:dyDescent="0.25">
      <c r="A416" s="6" t="s">
        <v>277</v>
      </c>
      <c r="B416" s="27" t="s">
        <v>30</v>
      </c>
      <c r="C416" s="27"/>
      <c r="D416" s="27"/>
      <c r="E416" s="27"/>
      <c r="F416" s="27"/>
      <c r="G416" s="40"/>
    </row>
    <row r="417" spans="1:7" x14ac:dyDescent="0.25">
      <c r="A417" s="6"/>
      <c r="B417" s="15" t="s">
        <v>69</v>
      </c>
      <c r="C417" s="6" t="s">
        <v>49</v>
      </c>
      <c r="D417" s="6" t="s">
        <v>73</v>
      </c>
      <c r="E417" s="6">
        <v>110350</v>
      </c>
      <c r="F417" s="6">
        <f>19180-16296</f>
        <v>2884</v>
      </c>
      <c r="G417" s="40"/>
    </row>
    <row r="418" spans="1:7" x14ac:dyDescent="0.25">
      <c r="A418" s="6" t="s">
        <v>278</v>
      </c>
      <c r="B418" s="27" t="s">
        <v>22</v>
      </c>
      <c r="C418" s="27"/>
      <c r="D418" s="27"/>
      <c r="E418" s="27"/>
      <c r="F418" s="27"/>
      <c r="G418" s="40"/>
    </row>
    <row r="419" spans="1:7" x14ac:dyDescent="0.25">
      <c r="A419" s="6"/>
      <c r="B419" s="15" t="s">
        <v>69</v>
      </c>
      <c r="C419" s="6" t="str">
        <f>C417</f>
        <v>0 11</v>
      </c>
      <c r="D419" s="6" t="str">
        <f>D417</f>
        <v>0 37.075</v>
      </c>
      <c r="E419" s="6">
        <v>110360</v>
      </c>
      <c r="F419" s="6">
        <v>3000</v>
      </c>
      <c r="G419" s="40"/>
    </row>
    <row r="420" spans="1:7" x14ac:dyDescent="0.25">
      <c r="A420" s="6" t="s">
        <v>279</v>
      </c>
      <c r="B420" s="27" t="s">
        <v>23</v>
      </c>
      <c r="C420" s="27"/>
      <c r="D420" s="27"/>
      <c r="E420" s="27"/>
      <c r="F420" s="27"/>
      <c r="G420" s="40"/>
    </row>
    <row r="421" spans="1:7" x14ac:dyDescent="0.25">
      <c r="A421" s="6"/>
      <c r="B421" s="15" t="s">
        <v>69</v>
      </c>
      <c r="C421" s="6" t="str">
        <f>C417</f>
        <v>0 11</v>
      </c>
      <c r="D421" s="6" t="str">
        <f>D417</f>
        <v>0 37.075</v>
      </c>
      <c r="E421" s="6">
        <v>110600</v>
      </c>
      <c r="F421" s="6">
        <v>4100</v>
      </c>
      <c r="G421" s="40"/>
    </row>
    <row r="422" spans="1:7" x14ac:dyDescent="0.25">
      <c r="A422" s="6" t="s">
        <v>280</v>
      </c>
      <c r="B422" s="27" t="s">
        <v>32</v>
      </c>
      <c r="C422" s="26"/>
      <c r="D422" s="26"/>
      <c r="E422" s="26"/>
      <c r="F422" s="26"/>
      <c r="G422" s="40"/>
    </row>
    <row r="423" spans="1:7" x14ac:dyDescent="0.25">
      <c r="A423" s="6"/>
      <c r="B423" s="15" t="s">
        <v>69</v>
      </c>
      <c r="C423" s="6" t="str">
        <f>C417</f>
        <v>0 11</v>
      </c>
      <c r="D423" s="6" t="str">
        <f>D417</f>
        <v>0 37.075</v>
      </c>
      <c r="E423" s="6">
        <v>110710</v>
      </c>
      <c r="F423" s="6">
        <v>2000</v>
      </c>
      <c r="G423" s="40"/>
    </row>
    <row r="424" spans="1:7" x14ac:dyDescent="0.25">
      <c r="A424" s="6" t="s">
        <v>281</v>
      </c>
      <c r="B424" s="27" t="s">
        <v>25</v>
      </c>
      <c r="C424" s="26"/>
      <c r="D424" s="26"/>
      <c r="E424" s="26"/>
      <c r="F424" s="26"/>
      <c r="G424" s="40"/>
    </row>
    <row r="425" spans="1:7" x14ac:dyDescent="0.25">
      <c r="A425" s="6"/>
      <c r="B425" s="15" t="s">
        <v>69</v>
      </c>
      <c r="C425" s="6" t="str">
        <f>C417</f>
        <v>0 11</v>
      </c>
      <c r="D425" s="6" t="str">
        <f>D417</f>
        <v>0 37.075</v>
      </c>
      <c r="E425" s="6">
        <v>110730</v>
      </c>
      <c r="F425" s="6">
        <v>379</v>
      </c>
      <c r="G425" s="40"/>
    </row>
    <row r="426" spans="1:7" x14ac:dyDescent="0.25">
      <c r="A426" s="6" t="s">
        <v>282</v>
      </c>
      <c r="B426" s="44" t="s">
        <v>28</v>
      </c>
      <c r="C426" s="26"/>
      <c r="D426" s="26"/>
      <c r="E426" s="26"/>
      <c r="F426" s="26"/>
      <c r="G426" s="40"/>
    </row>
    <row r="427" spans="1:7" x14ac:dyDescent="0.25">
      <c r="A427" s="6"/>
      <c r="B427" s="15" t="s">
        <v>69</v>
      </c>
      <c r="C427" s="6" t="s">
        <v>49</v>
      </c>
      <c r="D427" s="6" t="s">
        <v>31</v>
      </c>
      <c r="E427" s="6">
        <v>110740</v>
      </c>
      <c r="F427" s="6">
        <v>12</v>
      </c>
      <c r="G427" s="40"/>
    </row>
    <row r="428" spans="1:7" x14ac:dyDescent="0.25">
      <c r="A428" s="6" t="s">
        <v>283</v>
      </c>
      <c r="B428" s="44" t="s">
        <v>70</v>
      </c>
      <c r="C428" s="26"/>
      <c r="D428" s="26"/>
      <c r="E428" s="26"/>
      <c r="F428" s="26"/>
      <c r="G428" s="40"/>
    </row>
    <row r="429" spans="1:7" x14ac:dyDescent="0.25">
      <c r="A429" s="6"/>
      <c r="B429" s="15" t="s">
        <v>69</v>
      </c>
      <c r="C429" s="6" t="s">
        <v>49</v>
      </c>
      <c r="D429" s="6" t="s">
        <v>31</v>
      </c>
      <c r="E429" s="6">
        <v>110780</v>
      </c>
      <c r="F429" s="6">
        <v>434</v>
      </c>
      <c r="G429" s="40"/>
    </row>
    <row r="430" spans="1:7" x14ac:dyDescent="0.25">
      <c r="A430" s="6" t="s">
        <v>284</v>
      </c>
      <c r="B430" s="27" t="s">
        <v>33</v>
      </c>
      <c r="C430" s="28"/>
      <c r="D430" s="28"/>
      <c r="E430" s="28"/>
      <c r="F430" s="28"/>
      <c r="G430" s="40"/>
    </row>
    <row r="431" spans="1:7" x14ac:dyDescent="0.25">
      <c r="A431" s="6"/>
      <c r="B431" s="15" t="s">
        <v>69</v>
      </c>
      <c r="C431" s="6" t="str">
        <f>C417</f>
        <v>0 11</v>
      </c>
      <c r="D431" s="6" t="str">
        <f>D417</f>
        <v>0 37.075</v>
      </c>
      <c r="E431" s="6">
        <v>111020</v>
      </c>
      <c r="F431" s="6">
        <v>800</v>
      </c>
      <c r="G431" s="40"/>
    </row>
    <row r="432" spans="1:7" x14ac:dyDescent="0.25">
      <c r="A432" s="16" t="s">
        <v>285</v>
      </c>
      <c r="B432" s="37" t="s">
        <v>82</v>
      </c>
      <c r="C432" s="38"/>
      <c r="D432" s="38"/>
      <c r="E432" s="38"/>
      <c r="F432" s="38"/>
      <c r="G432" s="40"/>
    </row>
    <row r="433" spans="1:7" x14ac:dyDescent="0.25">
      <c r="A433" s="6"/>
      <c r="B433" s="15" t="s">
        <v>69</v>
      </c>
      <c r="C433" s="6" t="str">
        <f>C417</f>
        <v>0 11</v>
      </c>
      <c r="D433" s="6" t="str">
        <f>D417</f>
        <v>0 37.075</v>
      </c>
      <c r="E433" s="6">
        <v>111030</v>
      </c>
      <c r="F433" s="6">
        <v>1500</v>
      </c>
      <c r="G433" s="40"/>
    </row>
    <row r="434" spans="1:7" x14ac:dyDescent="0.25">
      <c r="A434" s="6" t="s">
        <v>317</v>
      </c>
      <c r="B434" s="27" t="s">
        <v>35</v>
      </c>
      <c r="C434" s="26"/>
      <c r="D434" s="26"/>
      <c r="E434" s="26"/>
      <c r="F434" s="26"/>
      <c r="G434" s="40"/>
    </row>
    <row r="435" spans="1:7" x14ac:dyDescent="0.25">
      <c r="A435" s="6"/>
      <c r="B435" s="15" t="s">
        <v>69</v>
      </c>
      <c r="C435" s="6" t="str">
        <f>C417</f>
        <v>0 11</v>
      </c>
      <c r="D435" s="6" t="str">
        <f>D417</f>
        <v>0 37.075</v>
      </c>
      <c r="E435" s="6">
        <v>111042</v>
      </c>
      <c r="F435" s="6">
        <v>500</v>
      </c>
      <c r="G435" s="40"/>
    </row>
    <row r="436" spans="1:7" x14ac:dyDescent="0.25">
      <c r="A436" s="6" t="s">
        <v>286</v>
      </c>
      <c r="B436" s="27" t="s">
        <v>26</v>
      </c>
      <c r="C436" s="26"/>
      <c r="D436" s="26"/>
      <c r="E436" s="26"/>
      <c r="F436" s="26"/>
      <c r="G436" s="40"/>
    </row>
    <row r="437" spans="1:7" x14ac:dyDescent="0.25">
      <c r="A437" s="6"/>
      <c r="B437" s="15" t="s">
        <v>69</v>
      </c>
      <c r="C437" s="6" t="str">
        <f>C417</f>
        <v>0 11</v>
      </c>
      <c r="D437" s="6" t="str">
        <f>D417</f>
        <v>0 37.075</v>
      </c>
      <c r="E437" s="6">
        <v>111045</v>
      </c>
      <c r="F437" s="6">
        <v>400</v>
      </c>
      <c r="G437" s="40"/>
    </row>
    <row r="438" spans="1:7" x14ac:dyDescent="0.25">
      <c r="A438" s="6" t="s">
        <v>287</v>
      </c>
      <c r="B438" s="27" t="s">
        <v>36</v>
      </c>
      <c r="C438" s="26"/>
      <c r="D438" s="26"/>
      <c r="E438" s="26"/>
      <c r="F438" s="26"/>
      <c r="G438" s="40"/>
    </row>
    <row r="439" spans="1:7" x14ac:dyDescent="0.25">
      <c r="A439" s="6"/>
      <c r="B439" s="15" t="s">
        <v>69</v>
      </c>
      <c r="C439" s="6" t="str">
        <f>C419</f>
        <v>0 11</v>
      </c>
      <c r="D439" s="6" t="str">
        <f>D419</f>
        <v>0 37.075</v>
      </c>
      <c r="E439" s="6">
        <v>111046</v>
      </c>
      <c r="F439" s="6">
        <v>720</v>
      </c>
      <c r="G439" s="40"/>
    </row>
    <row r="440" spans="1:7" x14ac:dyDescent="0.25">
      <c r="A440" s="6" t="s">
        <v>288</v>
      </c>
      <c r="B440" s="27" t="s">
        <v>37</v>
      </c>
      <c r="C440" s="26"/>
      <c r="D440" s="26"/>
      <c r="E440" s="26"/>
      <c r="F440" s="26"/>
      <c r="G440" s="40"/>
    </row>
    <row r="441" spans="1:7" x14ac:dyDescent="0.25">
      <c r="A441" s="6"/>
      <c r="B441" s="15" t="s">
        <v>69</v>
      </c>
      <c r="C441" s="6" t="s">
        <v>49</v>
      </c>
      <c r="D441" s="6" t="s">
        <v>31</v>
      </c>
      <c r="E441" s="6">
        <v>111070</v>
      </c>
      <c r="F441" s="6">
        <v>900</v>
      </c>
      <c r="G441" s="40"/>
    </row>
    <row r="442" spans="1:7" x14ac:dyDescent="0.25">
      <c r="A442" s="16" t="s">
        <v>289</v>
      </c>
      <c r="B442" s="37" t="s">
        <v>71</v>
      </c>
      <c r="C442" s="38"/>
      <c r="D442" s="38"/>
      <c r="E442" s="38"/>
      <c r="F442" s="38"/>
      <c r="G442" s="40"/>
    </row>
    <row r="443" spans="1:7" x14ac:dyDescent="0.25">
      <c r="A443" s="6"/>
      <c r="B443" s="15" t="s">
        <v>69</v>
      </c>
      <c r="C443" s="6" t="str">
        <f>C417</f>
        <v>0 11</v>
      </c>
      <c r="D443" s="6" t="str">
        <f>D417</f>
        <v>0 37.075</v>
      </c>
      <c r="E443" s="6">
        <v>240120</v>
      </c>
      <c r="F443" s="6">
        <v>3000</v>
      </c>
      <c r="G443" s="40"/>
    </row>
    <row r="444" spans="1:7" x14ac:dyDescent="0.25">
      <c r="A444" s="32" t="s">
        <v>38</v>
      </c>
      <c r="B444" s="33"/>
      <c r="C444" s="18"/>
      <c r="D444" s="18"/>
      <c r="E444" s="18"/>
      <c r="F444" s="21">
        <f>F445*50%</f>
        <v>10314.5</v>
      </c>
      <c r="G444" s="40"/>
    </row>
    <row r="445" spans="1:7" ht="30.75" customHeight="1" x14ac:dyDescent="0.25">
      <c r="A445" s="23" t="s">
        <v>39</v>
      </c>
      <c r="B445" s="34"/>
      <c r="C445" s="18"/>
      <c r="D445" s="18"/>
      <c r="E445" s="18"/>
      <c r="F445" s="19">
        <f>F417+F419+F421+F423+F425+F427+F429+F431+F433+F435+F437+F439+F441+F443</f>
        <v>20629</v>
      </c>
      <c r="G445" s="40"/>
    </row>
    <row r="446" spans="1:7" x14ac:dyDescent="0.25">
      <c r="A446" s="8" t="s">
        <v>294</v>
      </c>
      <c r="B446" s="25" t="s">
        <v>290</v>
      </c>
      <c r="C446" s="26"/>
      <c r="D446" s="26"/>
      <c r="E446" s="26"/>
      <c r="F446" s="26"/>
      <c r="G446" s="40"/>
    </row>
    <row r="447" spans="1:7" x14ac:dyDescent="0.25">
      <c r="A447" s="6" t="s">
        <v>295</v>
      </c>
      <c r="B447" s="27" t="s">
        <v>43</v>
      </c>
      <c r="C447" s="26"/>
      <c r="D447" s="26"/>
      <c r="E447" s="26"/>
      <c r="F447" s="26"/>
      <c r="G447" s="40"/>
    </row>
    <row r="448" spans="1:7" x14ac:dyDescent="0.25">
      <c r="A448" s="6"/>
      <c r="B448" s="6">
        <v>1203</v>
      </c>
      <c r="C448" s="6">
        <v>179</v>
      </c>
      <c r="D448" s="6" t="s">
        <v>44</v>
      </c>
      <c r="E448" s="6">
        <v>130130</v>
      </c>
      <c r="F448" s="6">
        <v>2000</v>
      </c>
      <c r="G448" s="40"/>
    </row>
    <row r="449" spans="1:8" ht="32.25" customHeight="1" x14ac:dyDescent="0.25">
      <c r="A449" s="23" t="s">
        <v>39</v>
      </c>
      <c r="B449" s="24"/>
      <c r="C449" s="22"/>
      <c r="D449" s="22"/>
      <c r="E449" s="22"/>
      <c r="F449" s="19">
        <f>F448</f>
        <v>2000</v>
      </c>
      <c r="G449" s="40"/>
    </row>
    <row r="450" spans="1:8" x14ac:dyDescent="0.25">
      <c r="A450" s="8" t="s">
        <v>296</v>
      </c>
      <c r="B450" s="25" t="s">
        <v>291</v>
      </c>
      <c r="C450" s="26"/>
      <c r="D450" s="26"/>
      <c r="E450" s="26"/>
      <c r="F450" s="26"/>
      <c r="G450" s="40"/>
    </row>
    <row r="451" spans="1:8" x14ac:dyDescent="0.25">
      <c r="A451" s="6" t="s">
        <v>297</v>
      </c>
      <c r="B451" s="27" t="s">
        <v>43</v>
      </c>
      <c r="C451" s="26"/>
      <c r="D451" s="26"/>
      <c r="E451" s="26"/>
      <c r="F451" s="26"/>
      <c r="G451" s="40"/>
    </row>
    <row r="452" spans="1:8" x14ac:dyDescent="0.25">
      <c r="A452" s="6"/>
      <c r="B452" s="6">
        <v>1203</v>
      </c>
      <c r="C452" s="6">
        <v>179</v>
      </c>
      <c r="D452" s="6" t="s">
        <v>42</v>
      </c>
      <c r="E452" s="6">
        <v>130130</v>
      </c>
      <c r="F452" s="6">
        <f>20083-1500-3840</f>
        <v>14743</v>
      </c>
      <c r="G452" s="40"/>
    </row>
    <row r="453" spans="1:8" x14ac:dyDescent="0.25">
      <c r="A453" s="32" t="s">
        <v>38</v>
      </c>
      <c r="B453" s="33"/>
      <c r="C453" s="18"/>
      <c r="D453" s="18"/>
      <c r="E453" s="18"/>
      <c r="F453" s="21">
        <f>F454*50%</f>
        <v>7371.5</v>
      </c>
      <c r="G453" s="40"/>
    </row>
    <row r="454" spans="1:8" ht="31.5" customHeight="1" x14ac:dyDescent="0.25">
      <c r="A454" s="23" t="s">
        <v>39</v>
      </c>
      <c r="B454" s="24"/>
      <c r="C454" s="22"/>
      <c r="D454" s="22"/>
      <c r="E454" s="22"/>
      <c r="F454" s="19">
        <f>F452</f>
        <v>14743</v>
      </c>
      <c r="G454" s="40"/>
    </row>
    <row r="455" spans="1:8" x14ac:dyDescent="0.25">
      <c r="A455" s="8" t="s">
        <v>298</v>
      </c>
      <c r="B455" s="25" t="s">
        <v>292</v>
      </c>
      <c r="C455" s="26"/>
      <c r="D455" s="26"/>
      <c r="E455" s="26"/>
      <c r="F455" s="26"/>
      <c r="G455" s="40"/>
    </row>
    <row r="456" spans="1:8" x14ac:dyDescent="0.25">
      <c r="A456" s="6" t="s">
        <v>299</v>
      </c>
      <c r="B456" s="27" t="s">
        <v>43</v>
      </c>
      <c r="C456" s="26"/>
      <c r="D456" s="26"/>
      <c r="E456" s="26"/>
      <c r="F456" s="26"/>
      <c r="G456" s="40"/>
    </row>
    <row r="457" spans="1:8" x14ac:dyDescent="0.25">
      <c r="A457" s="6"/>
      <c r="B457" s="6">
        <v>3008</v>
      </c>
      <c r="C457" s="6">
        <v>184</v>
      </c>
      <c r="D457" s="6" t="s">
        <v>40</v>
      </c>
      <c r="E457" s="6">
        <v>130130</v>
      </c>
      <c r="F457" s="6">
        <v>253388</v>
      </c>
      <c r="G457" s="40"/>
    </row>
    <row r="458" spans="1:8" ht="35.25" customHeight="1" x14ac:dyDescent="0.25">
      <c r="A458" s="23" t="s">
        <v>39</v>
      </c>
      <c r="B458" s="24"/>
      <c r="C458" s="22"/>
      <c r="D458" s="22"/>
      <c r="E458" s="22"/>
      <c r="F458" s="19">
        <f>F457</f>
        <v>253388</v>
      </c>
      <c r="G458" s="40"/>
    </row>
    <row r="459" spans="1:8" x14ac:dyDescent="0.25">
      <c r="A459" s="8" t="s">
        <v>300</v>
      </c>
      <c r="B459" s="25" t="s">
        <v>293</v>
      </c>
      <c r="C459" s="26"/>
      <c r="D459" s="26"/>
      <c r="E459" s="26"/>
      <c r="F459" s="26"/>
      <c r="G459" s="40"/>
    </row>
    <row r="460" spans="1:8" x14ac:dyDescent="0.25">
      <c r="A460" s="6" t="s">
        <v>301</v>
      </c>
      <c r="B460" s="27" t="s">
        <v>43</v>
      </c>
      <c r="C460" s="26"/>
      <c r="D460" s="26"/>
      <c r="E460" s="26"/>
      <c r="F460" s="26"/>
      <c r="G460" s="40"/>
    </row>
    <row r="461" spans="1:8" x14ac:dyDescent="0.25">
      <c r="A461" s="6"/>
      <c r="B461" s="6">
        <v>3008</v>
      </c>
      <c r="C461" s="6">
        <v>184</v>
      </c>
      <c r="D461" s="6" t="s">
        <v>40</v>
      </c>
      <c r="E461" s="6">
        <v>130130</v>
      </c>
      <c r="F461" s="6">
        <f>58178-9886</f>
        <v>48292</v>
      </c>
      <c r="G461" s="40"/>
    </row>
    <row r="462" spans="1:8" x14ac:dyDescent="0.25">
      <c r="A462" s="32" t="s">
        <v>38</v>
      </c>
      <c r="B462" s="33"/>
      <c r="C462" s="18"/>
      <c r="D462" s="18"/>
      <c r="E462" s="18"/>
      <c r="F462" s="21">
        <f>(F463+F458)*50%</f>
        <v>150840</v>
      </c>
      <c r="G462" s="40"/>
    </row>
    <row r="463" spans="1:8" ht="31.5" customHeight="1" x14ac:dyDescent="0.25">
      <c r="A463" s="23" t="s">
        <v>39</v>
      </c>
      <c r="B463" s="24"/>
      <c r="C463" s="22"/>
      <c r="D463" s="22"/>
      <c r="E463" s="22"/>
      <c r="F463" s="19">
        <f>F461</f>
        <v>48292</v>
      </c>
      <c r="G463" s="41"/>
      <c r="H463" s="1">
        <f>F445+F449+F454+F458+F463</f>
        <v>339052</v>
      </c>
    </row>
    <row r="464" spans="1:8" x14ac:dyDescent="0.25">
      <c r="A464" s="20" t="s">
        <v>302</v>
      </c>
      <c r="B464" s="29" t="s">
        <v>303</v>
      </c>
      <c r="C464" s="30"/>
      <c r="D464" s="30"/>
      <c r="E464" s="30"/>
      <c r="F464" s="30"/>
      <c r="G464" s="39" t="s">
        <v>330</v>
      </c>
    </row>
    <row r="465" spans="1:7" ht="15.75" customHeight="1" x14ac:dyDescent="0.25">
      <c r="A465" s="6" t="s">
        <v>304</v>
      </c>
      <c r="B465" s="27" t="s">
        <v>30</v>
      </c>
      <c r="C465" s="27"/>
      <c r="D465" s="27"/>
      <c r="E465" s="27"/>
      <c r="F465" s="27"/>
      <c r="G465" s="40"/>
    </row>
    <row r="466" spans="1:7" x14ac:dyDescent="0.25">
      <c r="A466" s="6"/>
      <c r="B466" s="15" t="s">
        <v>69</v>
      </c>
      <c r="C466" s="6" t="s">
        <v>49</v>
      </c>
      <c r="D466" s="6" t="s">
        <v>73</v>
      </c>
      <c r="E466" s="6">
        <v>110350</v>
      </c>
      <c r="F466" s="6">
        <f>19180-16390</f>
        <v>2790</v>
      </c>
      <c r="G466" s="40"/>
    </row>
    <row r="467" spans="1:7" x14ac:dyDescent="0.25">
      <c r="A467" s="6" t="s">
        <v>305</v>
      </c>
      <c r="B467" s="27" t="s">
        <v>22</v>
      </c>
      <c r="C467" s="27"/>
      <c r="D467" s="27"/>
      <c r="E467" s="27"/>
      <c r="F467" s="27"/>
      <c r="G467" s="40"/>
    </row>
    <row r="468" spans="1:7" x14ac:dyDescent="0.25">
      <c r="A468" s="6"/>
      <c r="B468" s="15" t="s">
        <v>69</v>
      </c>
      <c r="C468" s="6" t="str">
        <f>C466</f>
        <v>0 11</v>
      </c>
      <c r="D468" s="6" t="str">
        <f>D466</f>
        <v>0 37.075</v>
      </c>
      <c r="E468" s="6">
        <v>110360</v>
      </c>
      <c r="F468" s="6">
        <v>3000</v>
      </c>
      <c r="G468" s="40"/>
    </row>
    <row r="469" spans="1:7" x14ac:dyDescent="0.25">
      <c r="A469" s="6" t="s">
        <v>306</v>
      </c>
      <c r="B469" s="27" t="s">
        <v>23</v>
      </c>
      <c r="C469" s="27"/>
      <c r="D469" s="27"/>
      <c r="E469" s="27"/>
      <c r="F469" s="27"/>
      <c r="G469" s="40"/>
    </row>
    <row r="470" spans="1:7" x14ac:dyDescent="0.25">
      <c r="A470" s="6"/>
      <c r="B470" s="15" t="s">
        <v>69</v>
      </c>
      <c r="C470" s="6" t="str">
        <f>C466</f>
        <v>0 11</v>
      </c>
      <c r="D470" s="6" t="str">
        <f>D466</f>
        <v>0 37.075</v>
      </c>
      <c r="E470" s="6">
        <v>110600</v>
      </c>
      <c r="F470" s="6">
        <v>4200</v>
      </c>
      <c r="G470" s="40"/>
    </row>
    <row r="471" spans="1:7" x14ac:dyDescent="0.25">
      <c r="A471" s="6" t="s">
        <v>307</v>
      </c>
      <c r="B471" s="27" t="s">
        <v>32</v>
      </c>
      <c r="C471" s="26"/>
      <c r="D471" s="26"/>
      <c r="E471" s="26"/>
      <c r="F471" s="26"/>
      <c r="G471" s="40"/>
    </row>
    <row r="472" spans="1:7" x14ac:dyDescent="0.25">
      <c r="A472" s="6"/>
      <c r="B472" s="15" t="s">
        <v>69</v>
      </c>
      <c r="C472" s="6" t="str">
        <f>C466</f>
        <v>0 11</v>
      </c>
      <c r="D472" s="6" t="str">
        <f>D466</f>
        <v>0 37.075</v>
      </c>
      <c r="E472" s="6">
        <v>110710</v>
      </c>
      <c r="F472" s="6">
        <v>2000</v>
      </c>
      <c r="G472" s="40"/>
    </row>
    <row r="473" spans="1:7" x14ac:dyDescent="0.25">
      <c r="A473" s="6" t="s">
        <v>308</v>
      </c>
      <c r="B473" s="27" t="s">
        <v>25</v>
      </c>
      <c r="C473" s="26"/>
      <c r="D473" s="26"/>
      <c r="E473" s="26"/>
      <c r="F473" s="26"/>
      <c r="G473" s="40"/>
    </row>
    <row r="474" spans="1:7" x14ac:dyDescent="0.25">
      <c r="A474" s="6"/>
      <c r="B474" s="15" t="s">
        <v>69</v>
      </c>
      <c r="C474" s="6" t="str">
        <f>C466</f>
        <v>0 11</v>
      </c>
      <c r="D474" s="6" t="str">
        <f>D466</f>
        <v>0 37.075</v>
      </c>
      <c r="E474" s="6">
        <v>110730</v>
      </c>
      <c r="F474" s="6">
        <v>127</v>
      </c>
      <c r="G474" s="40"/>
    </row>
    <row r="475" spans="1:7" x14ac:dyDescent="0.25">
      <c r="A475" s="6" t="s">
        <v>309</v>
      </c>
      <c r="B475" s="44" t="s">
        <v>28</v>
      </c>
      <c r="C475" s="26"/>
      <c r="D475" s="26"/>
      <c r="E475" s="26"/>
      <c r="F475" s="26"/>
      <c r="G475" s="40"/>
    </row>
    <row r="476" spans="1:7" x14ac:dyDescent="0.25">
      <c r="A476" s="6"/>
      <c r="B476" s="15" t="s">
        <v>69</v>
      </c>
      <c r="C476" s="6" t="s">
        <v>49</v>
      </c>
      <c r="D476" s="6" t="s">
        <v>31</v>
      </c>
      <c r="E476" s="6">
        <v>110740</v>
      </c>
      <c r="F476" s="6">
        <v>12</v>
      </c>
      <c r="G476" s="40"/>
    </row>
    <row r="477" spans="1:7" x14ac:dyDescent="0.25">
      <c r="A477" s="6" t="s">
        <v>310</v>
      </c>
      <c r="B477" s="44" t="s">
        <v>70</v>
      </c>
      <c r="C477" s="26"/>
      <c r="D477" s="26"/>
      <c r="E477" s="26"/>
      <c r="F477" s="26"/>
      <c r="G477" s="40"/>
    </row>
    <row r="478" spans="1:7" x14ac:dyDescent="0.25">
      <c r="A478" s="6"/>
      <c r="B478" s="15" t="s">
        <v>69</v>
      </c>
      <c r="C478" s="6" t="s">
        <v>49</v>
      </c>
      <c r="D478" s="6" t="s">
        <v>31</v>
      </c>
      <c r="E478" s="6">
        <v>110780</v>
      </c>
      <c r="F478" s="6">
        <v>302</v>
      </c>
      <c r="G478" s="40"/>
    </row>
    <row r="479" spans="1:7" x14ac:dyDescent="0.25">
      <c r="A479" s="6" t="s">
        <v>311</v>
      </c>
      <c r="B479" s="27" t="s">
        <v>33</v>
      </c>
      <c r="C479" s="28"/>
      <c r="D479" s="28"/>
      <c r="E479" s="28"/>
      <c r="F479" s="28"/>
      <c r="G479" s="40"/>
    </row>
    <row r="480" spans="1:7" x14ac:dyDescent="0.25">
      <c r="A480" s="6"/>
      <c r="B480" s="15" t="s">
        <v>69</v>
      </c>
      <c r="C480" s="6" t="str">
        <f>C466</f>
        <v>0 11</v>
      </c>
      <c r="D480" s="6" t="str">
        <f>D466</f>
        <v>0 37.075</v>
      </c>
      <c r="E480" s="6">
        <v>111020</v>
      </c>
      <c r="F480" s="6">
        <v>800</v>
      </c>
      <c r="G480" s="40"/>
    </row>
    <row r="481" spans="1:7" x14ac:dyDescent="0.25">
      <c r="A481" s="16" t="s">
        <v>312</v>
      </c>
      <c r="B481" s="37" t="s">
        <v>82</v>
      </c>
      <c r="C481" s="38"/>
      <c r="D481" s="38"/>
      <c r="E481" s="38"/>
      <c r="F481" s="38"/>
      <c r="G481" s="40"/>
    </row>
    <row r="482" spans="1:7" x14ac:dyDescent="0.25">
      <c r="A482" s="6"/>
      <c r="B482" s="15" t="s">
        <v>69</v>
      </c>
      <c r="C482" s="6" t="str">
        <f>C466</f>
        <v>0 11</v>
      </c>
      <c r="D482" s="6" t="str">
        <f>D466</f>
        <v>0 37.075</v>
      </c>
      <c r="E482" s="6">
        <v>111030</v>
      </c>
      <c r="F482" s="6">
        <v>1500</v>
      </c>
      <c r="G482" s="40"/>
    </row>
    <row r="483" spans="1:7" x14ac:dyDescent="0.25">
      <c r="A483" s="6" t="s">
        <v>313</v>
      </c>
      <c r="B483" s="27" t="s">
        <v>35</v>
      </c>
      <c r="C483" s="26"/>
      <c r="D483" s="26"/>
      <c r="E483" s="26"/>
      <c r="F483" s="26"/>
      <c r="G483" s="40"/>
    </row>
    <row r="484" spans="1:7" x14ac:dyDescent="0.25">
      <c r="A484" s="6"/>
      <c r="B484" s="15" t="s">
        <v>69</v>
      </c>
      <c r="C484" s="6" t="str">
        <f>C466</f>
        <v>0 11</v>
      </c>
      <c r="D484" s="6" t="str">
        <f>D466</f>
        <v>0 37.075</v>
      </c>
      <c r="E484" s="6">
        <v>111042</v>
      </c>
      <c r="F484" s="6">
        <v>500</v>
      </c>
      <c r="G484" s="40"/>
    </row>
    <row r="485" spans="1:7" x14ac:dyDescent="0.25">
      <c r="A485" s="6" t="s">
        <v>314</v>
      </c>
      <c r="B485" s="27" t="s">
        <v>26</v>
      </c>
      <c r="C485" s="26"/>
      <c r="D485" s="26"/>
      <c r="E485" s="26"/>
      <c r="F485" s="26"/>
      <c r="G485" s="40"/>
    </row>
    <row r="486" spans="1:7" x14ac:dyDescent="0.25">
      <c r="A486" s="6"/>
      <c r="B486" s="15" t="s">
        <v>69</v>
      </c>
      <c r="C486" s="6" t="str">
        <f>C466</f>
        <v>0 11</v>
      </c>
      <c r="D486" s="6" t="str">
        <f>D466</f>
        <v>0 37.075</v>
      </c>
      <c r="E486" s="6">
        <v>111045</v>
      </c>
      <c r="F486" s="6">
        <v>400</v>
      </c>
      <c r="G486" s="40"/>
    </row>
    <row r="487" spans="1:7" x14ac:dyDescent="0.25">
      <c r="A487" s="6" t="s">
        <v>287</v>
      </c>
      <c r="B487" s="27" t="s">
        <v>36</v>
      </c>
      <c r="C487" s="26"/>
      <c r="D487" s="26"/>
      <c r="E487" s="26"/>
      <c r="F487" s="26"/>
      <c r="G487" s="40"/>
    </row>
    <row r="488" spans="1:7" x14ac:dyDescent="0.25">
      <c r="A488" s="6"/>
      <c r="B488" s="15" t="s">
        <v>69</v>
      </c>
      <c r="C488" s="6" t="str">
        <f>C468</f>
        <v>0 11</v>
      </c>
      <c r="D488" s="6" t="str">
        <f>D468</f>
        <v>0 37.075</v>
      </c>
      <c r="E488" s="6">
        <v>111046</v>
      </c>
      <c r="F488" s="6">
        <v>720</v>
      </c>
      <c r="G488" s="40"/>
    </row>
    <row r="489" spans="1:7" x14ac:dyDescent="0.25">
      <c r="A489" s="6" t="s">
        <v>315</v>
      </c>
      <c r="B489" s="27" t="s">
        <v>37</v>
      </c>
      <c r="C489" s="26"/>
      <c r="D489" s="26"/>
      <c r="E489" s="26"/>
      <c r="F489" s="26"/>
      <c r="G489" s="40"/>
    </row>
    <row r="490" spans="1:7" x14ac:dyDescent="0.25">
      <c r="A490" s="6"/>
      <c r="B490" s="15" t="s">
        <v>69</v>
      </c>
      <c r="C490" s="6" t="s">
        <v>49</v>
      </c>
      <c r="D490" s="6" t="s">
        <v>31</v>
      </c>
      <c r="E490" s="6">
        <v>111070</v>
      </c>
      <c r="F490" s="6">
        <v>900</v>
      </c>
      <c r="G490" s="40"/>
    </row>
    <row r="491" spans="1:7" x14ac:dyDescent="0.25">
      <c r="A491" s="16" t="s">
        <v>316</v>
      </c>
      <c r="B491" s="37" t="s">
        <v>71</v>
      </c>
      <c r="C491" s="38"/>
      <c r="D491" s="38"/>
      <c r="E491" s="38"/>
      <c r="F491" s="38"/>
      <c r="G491" s="40"/>
    </row>
    <row r="492" spans="1:7" x14ac:dyDescent="0.25">
      <c r="A492" s="6"/>
      <c r="B492" s="15" t="s">
        <v>69</v>
      </c>
      <c r="C492" s="6" t="str">
        <f>C466</f>
        <v>0 11</v>
      </c>
      <c r="D492" s="6" t="str">
        <f>D466</f>
        <v>0 37.075</v>
      </c>
      <c r="E492" s="6">
        <v>240120</v>
      </c>
      <c r="F492" s="6">
        <v>3000</v>
      </c>
      <c r="G492" s="40"/>
    </row>
    <row r="493" spans="1:7" x14ac:dyDescent="0.25">
      <c r="A493" s="32" t="s">
        <v>38</v>
      </c>
      <c r="B493" s="33"/>
      <c r="C493" s="18"/>
      <c r="D493" s="18"/>
      <c r="E493" s="18"/>
      <c r="F493" s="21">
        <f>F494*50%</f>
        <v>10125.5</v>
      </c>
      <c r="G493" s="40"/>
    </row>
    <row r="494" spans="1:7" ht="32.25" customHeight="1" x14ac:dyDescent="0.25">
      <c r="A494" s="23" t="s">
        <v>39</v>
      </c>
      <c r="B494" s="34"/>
      <c r="C494" s="18"/>
      <c r="D494" s="18"/>
      <c r="E494" s="18"/>
      <c r="F494" s="19">
        <f>F466+F468+F470+F472+F474+F476+F478+F480+F482+F484+F486+F488+F490+F492</f>
        <v>20251</v>
      </c>
      <c r="G494" s="40"/>
    </row>
    <row r="495" spans="1:7" x14ac:dyDescent="0.25">
      <c r="A495" s="8" t="s">
        <v>318</v>
      </c>
      <c r="B495" s="25" t="s">
        <v>319</v>
      </c>
      <c r="C495" s="26"/>
      <c r="D495" s="26"/>
      <c r="E495" s="26"/>
      <c r="F495" s="26"/>
      <c r="G495" s="40"/>
    </row>
    <row r="496" spans="1:7" x14ac:dyDescent="0.25">
      <c r="A496" s="6" t="s">
        <v>323</v>
      </c>
      <c r="B496" s="27" t="s">
        <v>43</v>
      </c>
      <c r="C496" s="26"/>
      <c r="D496" s="26"/>
      <c r="E496" s="26"/>
      <c r="F496" s="26"/>
      <c r="G496" s="40"/>
    </row>
    <row r="497" spans="1:8" x14ac:dyDescent="0.25">
      <c r="A497" s="6"/>
      <c r="B497" s="6">
        <v>1203</v>
      </c>
      <c r="C497" s="6">
        <v>179</v>
      </c>
      <c r="D497" s="6" t="s">
        <v>44</v>
      </c>
      <c r="E497" s="6">
        <v>130130</v>
      </c>
      <c r="F497" s="6">
        <v>2000</v>
      </c>
      <c r="G497" s="40"/>
    </row>
    <row r="498" spans="1:8" ht="30.75" customHeight="1" x14ac:dyDescent="0.25">
      <c r="A498" s="23" t="s">
        <v>39</v>
      </c>
      <c r="B498" s="24"/>
      <c r="C498" s="22"/>
      <c r="D498" s="22"/>
      <c r="E498" s="22"/>
      <c r="F498" s="19">
        <f>F497</f>
        <v>2000</v>
      </c>
      <c r="G498" s="40"/>
    </row>
    <row r="499" spans="1:8" x14ac:dyDescent="0.25">
      <c r="A499" s="8" t="s">
        <v>325</v>
      </c>
      <c r="B499" s="25" t="s">
        <v>320</v>
      </c>
      <c r="C499" s="26"/>
      <c r="D499" s="26"/>
      <c r="E499" s="26"/>
      <c r="F499" s="26"/>
      <c r="G499" s="40"/>
    </row>
    <row r="500" spans="1:8" x14ac:dyDescent="0.25">
      <c r="A500" s="6" t="s">
        <v>324</v>
      </c>
      <c r="B500" s="27" t="s">
        <v>43</v>
      </c>
      <c r="C500" s="26"/>
      <c r="D500" s="26"/>
      <c r="E500" s="26"/>
      <c r="F500" s="26"/>
      <c r="G500" s="40"/>
    </row>
    <row r="501" spans="1:8" x14ac:dyDescent="0.25">
      <c r="A501" s="6"/>
      <c r="B501" s="6">
        <v>1203</v>
      </c>
      <c r="C501" s="6">
        <v>179</v>
      </c>
      <c r="D501" s="6" t="s">
        <v>42</v>
      </c>
      <c r="E501" s="6">
        <v>130130</v>
      </c>
      <c r="F501" s="6">
        <f>15956-3840</f>
        <v>12116</v>
      </c>
      <c r="G501" s="40"/>
    </row>
    <row r="502" spans="1:8" x14ac:dyDescent="0.25">
      <c r="A502" s="32" t="s">
        <v>38</v>
      </c>
      <c r="B502" s="33"/>
      <c r="C502" s="18"/>
      <c r="D502" s="18"/>
      <c r="E502" s="18"/>
      <c r="F502" s="21">
        <f>F503*50%</f>
        <v>6058</v>
      </c>
      <c r="G502" s="40"/>
    </row>
    <row r="503" spans="1:8" ht="32.25" customHeight="1" x14ac:dyDescent="0.25">
      <c r="A503" s="23" t="s">
        <v>39</v>
      </c>
      <c r="B503" s="24"/>
      <c r="C503" s="22"/>
      <c r="D503" s="22"/>
      <c r="E503" s="22"/>
      <c r="F503" s="19">
        <f>F501</f>
        <v>12116</v>
      </c>
      <c r="G503" s="40"/>
    </row>
    <row r="504" spans="1:8" x14ac:dyDescent="0.25">
      <c r="A504" s="8" t="s">
        <v>326</v>
      </c>
      <c r="B504" s="25" t="s">
        <v>321</v>
      </c>
      <c r="C504" s="26"/>
      <c r="D504" s="26"/>
      <c r="E504" s="26"/>
      <c r="F504" s="26"/>
      <c r="G504" s="40"/>
    </row>
    <row r="505" spans="1:8" x14ac:dyDescent="0.25">
      <c r="A505" s="6" t="s">
        <v>327</v>
      </c>
      <c r="B505" s="27" t="s">
        <v>43</v>
      </c>
      <c r="C505" s="26"/>
      <c r="D505" s="26"/>
      <c r="E505" s="26"/>
      <c r="F505" s="26"/>
      <c r="G505" s="40"/>
    </row>
    <row r="506" spans="1:8" x14ac:dyDescent="0.25">
      <c r="A506" s="6"/>
      <c r="B506" s="6">
        <v>3008</v>
      </c>
      <c r="C506" s="6">
        <v>184</v>
      </c>
      <c r="D506" s="6" t="s">
        <v>40</v>
      </c>
      <c r="E506" s="6">
        <v>130130</v>
      </c>
      <c r="F506" s="6">
        <v>83351</v>
      </c>
      <c r="G506" s="40"/>
    </row>
    <row r="507" spans="1:8" ht="28.5" customHeight="1" x14ac:dyDescent="0.25">
      <c r="A507" s="23" t="s">
        <v>39</v>
      </c>
      <c r="B507" s="24"/>
      <c r="C507" s="22"/>
      <c r="D507" s="22"/>
      <c r="E507" s="22"/>
      <c r="F507" s="19">
        <f>F506</f>
        <v>83351</v>
      </c>
      <c r="G507" s="40"/>
    </row>
    <row r="508" spans="1:8" x14ac:dyDescent="0.25">
      <c r="A508" s="8" t="s">
        <v>328</v>
      </c>
      <c r="B508" s="25" t="s">
        <v>322</v>
      </c>
      <c r="C508" s="26"/>
      <c r="D508" s="26"/>
      <c r="E508" s="26"/>
      <c r="F508" s="26"/>
      <c r="G508" s="40"/>
    </row>
    <row r="509" spans="1:8" x14ac:dyDescent="0.25">
      <c r="A509" s="6" t="s">
        <v>329</v>
      </c>
      <c r="B509" s="27" t="s">
        <v>43</v>
      </c>
      <c r="C509" s="26"/>
      <c r="D509" s="26"/>
      <c r="E509" s="26"/>
      <c r="F509" s="26"/>
      <c r="G509" s="40"/>
    </row>
    <row r="510" spans="1:8" x14ac:dyDescent="0.25">
      <c r="A510" s="6"/>
      <c r="B510" s="6">
        <v>3008</v>
      </c>
      <c r="C510" s="6">
        <v>184</v>
      </c>
      <c r="D510" s="6" t="s">
        <v>40</v>
      </c>
      <c r="E510" s="6">
        <v>130130</v>
      </c>
      <c r="F510" s="6">
        <v>53680</v>
      </c>
      <c r="G510" s="40"/>
    </row>
    <row r="511" spans="1:8" x14ac:dyDescent="0.25">
      <c r="A511" s="32" t="s">
        <v>38</v>
      </c>
      <c r="B511" s="33"/>
      <c r="C511" s="18"/>
      <c r="D511" s="18"/>
      <c r="E511" s="18"/>
      <c r="F511" s="21">
        <f>(F512+F507)*50%</f>
        <v>68515.5</v>
      </c>
      <c r="G511" s="40"/>
    </row>
    <row r="512" spans="1:8" ht="30.75" customHeight="1" x14ac:dyDescent="0.25">
      <c r="A512" s="23" t="s">
        <v>39</v>
      </c>
      <c r="B512" s="24"/>
      <c r="C512" s="22"/>
      <c r="D512" s="22"/>
      <c r="E512" s="22"/>
      <c r="F512" s="19">
        <f>F510</f>
        <v>53680</v>
      </c>
      <c r="G512" s="41"/>
      <c r="H512" s="1">
        <f>F512+F507+F503+F498+F494</f>
        <v>171398</v>
      </c>
    </row>
    <row r="513" spans="1:7" x14ac:dyDescent="0.25">
      <c r="A513" s="4"/>
      <c r="B513" s="4"/>
      <c r="C513" s="4"/>
      <c r="D513" s="4"/>
      <c r="E513" s="4"/>
      <c r="F513" s="4"/>
      <c r="G513" s="4"/>
    </row>
    <row r="514" spans="1:7" x14ac:dyDescent="0.25">
      <c r="A514" s="4"/>
      <c r="B514" s="4"/>
      <c r="C514" s="4"/>
      <c r="D514" s="4"/>
      <c r="E514" s="4"/>
      <c r="F514" s="4"/>
      <c r="G514" s="4"/>
    </row>
    <row r="515" spans="1:7" x14ac:dyDescent="0.25">
      <c r="A515" s="4"/>
      <c r="B515" s="4"/>
      <c r="C515" s="4"/>
      <c r="D515" s="4"/>
      <c r="E515" s="4"/>
      <c r="F515" s="4"/>
      <c r="G515" s="4"/>
    </row>
    <row r="516" spans="1:7" x14ac:dyDescent="0.25">
      <c r="A516" s="4"/>
      <c r="B516" s="4"/>
      <c r="C516" s="4"/>
      <c r="D516" s="4"/>
      <c r="E516" s="4"/>
      <c r="F516" s="4"/>
      <c r="G516" s="4"/>
    </row>
    <row r="517" spans="1:7" x14ac:dyDescent="0.25">
      <c r="A517" s="4"/>
      <c r="B517" s="4"/>
      <c r="C517" s="4"/>
      <c r="D517" s="4"/>
      <c r="E517" s="4"/>
      <c r="F517" s="4"/>
      <c r="G517" s="4"/>
    </row>
    <row r="518" spans="1:7" x14ac:dyDescent="0.25">
      <c r="A518" s="4"/>
      <c r="B518" s="4"/>
      <c r="C518" s="4"/>
      <c r="D518" s="4"/>
      <c r="E518" s="4"/>
      <c r="F518" s="4"/>
      <c r="G518" s="4"/>
    </row>
    <row r="519" spans="1:7" x14ac:dyDescent="0.25">
      <c r="A519" s="4"/>
      <c r="B519" s="4"/>
      <c r="C519" s="4"/>
      <c r="D519" s="4"/>
      <c r="E519" s="4"/>
      <c r="F519" s="4"/>
      <c r="G519" s="4"/>
    </row>
    <row r="520" spans="1:7" x14ac:dyDescent="0.25">
      <c r="A520" s="4"/>
      <c r="B520" s="4"/>
      <c r="C520" s="4"/>
      <c r="D520" s="4"/>
      <c r="E520" s="4"/>
      <c r="F520" s="4"/>
      <c r="G520" s="4"/>
    </row>
    <row r="521" spans="1:7" x14ac:dyDescent="0.25">
      <c r="A521" s="4"/>
      <c r="B521" s="4"/>
      <c r="C521" s="4"/>
      <c r="D521" s="4"/>
      <c r="E521" s="4"/>
      <c r="F521" s="4"/>
      <c r="G521" s="4"/>
    </row>
    <row r="522" spans="1:7" x14ac:dyDescent="0.25">
      <c r="A522" s="4"/>
      <c r="B522" s="4"/>
      <c r="C522" s="4"/>
      <c r="D522" s="4"/>
      <c r="E522" s="4"/>
      <c r="F522" s="4"/>
      <c r="G522" s="4"/>
    </row>
    <row r="523" spans="1:7" x14ac:dyDescent="0.25">
      <c r="A523" s="4"/>
      <c r="B523" s="4"/>
      <c r="C523" s="4"/>
      <c r="D523" s="4"/>
      <c r="E523" s="4"/>
      <c r="F523" s="4"/>
      <c r="G523" s="4"/>
    </row>
    <row r="524" spans="1:7" x14ac:dyDescent="0.25">
      <c r="A524" s="4"/>
      <c r="B524" s="4"/>
      <c r="C524" s="4"/>
      <c r="D524" s="4"/>
      <c r="E524" s="4"/>
      <c r="F524" s="4"/>
      <c r="G524" s="4"/>
    </row>
    <row r="525" spans="1:7" x14ac:dyDescent="0.25">
      <c r="A525" s="4"/>
      <c r="B525" s="4"/>
      <c r="C525" s="4"/>
      <c r="D525" s="4"/>
      <c r="E525" s="4"/>
      <c r="F525" s="4"/>
      <c r="G525" s="4"/>
    </row>
    <row r="526" spans="1:7" x14ac:dyDescent="0.25">
      <c r="A526" s="4"/>
      <c r="B526" s="4"/>
      <c r="C526" s="4"/>
      <c r="D526" s="4"/>
      <c r="E526" s="4"/>
      <c r="F526" s="4"/>
      <c r="G526" s="4"/>
    </row>
    <row r="527" spans="1:7" x14ac:dyDescent="0.25">
      <c r="A527" s="4"/>
      <c r="B527" s="4"/>
      <c r="C527" s="4"/>
      <c r="D527" s="4"/>
      <c r="E527" s="4"/>
      <c r="F527" s="4"/>
      <c r="G527" s="4"/>
    </row>
    <row r="528" spans="1:7" x14ac:dyDescent="0.25">
      <c r="A528" s="4"/>
      <c r="B528" s="4"/>
      <c r="C528" s="4"/>
      <c r="D528" s="4"/>
      <c r="E528" s="4"/>
      <c r="F528" s="4"/>
      <c r="G528" s="4"/>
    </row>
    <row r="529" spans="1:7" x14ac:dyDescent="0.25">
      <c r="A529" s="4"/>
      <c r="B529" s="4"/>
      <c r="C529" s="4"/>
      <c r="D529" s="4"/>
      <c r="E529" s="4"/>
      <c r="F529" s="4"/>
      <c r="G529" s="4"/>
    </row>
    <row r="530" spans="1:7" x14ac:dyDescent="0.25">
      <c r="A530" s="4"/>
      <c r="B530" s="4"/>
      <c r="C530" s="4"/>
      <c r="D530" s="4"/>
      <c r="E530" s="4"/>
      <c r="F530" s="4"/>
      <c r="G530" s="4"/>
    </row>
    <row r="531" spans="1:7" x14ac:dyDescent="0.25">
      <c r="A531" s="4"/>
      <c r="B531" s="4"/>
      <c r="C531" s="4"/>
      <c r="D531" s="4"/>
      <c r="E531" s="4"/>
      <c r="F531" s="4"/>
      <c r="G531" s="4"/>
    </row>
    <row r="532" spans="1:7" x14ac:dyDescent="0.25">
      <c r="A532" s="4"/>
      <c r="B532" s="4"/>
      <c r="C532" s="4"/>
      <c r="D532" s="4"/>
      <c r="E532" s="4"/>
      <c r="F532" s="4"/>
      <c r="G532" s="4"/>
    </row>
    <row r="533" spans="1:7" x14ac:dyDescent="0.25">
      <c r="A533" s="4"/>
      <c r="B533" s="4"/>
      <c r="C533" s="4"/>
      <c r="D533" s="4"/>
      <c r="E533" s="4"/>
      <c r="F533" s="4"/>
      <c r="G533" s="4"/>
    </row>
    <row r="534" spans="1:7" x14ac:dyDescent="0.25">
      <c r="A534" s="4"/>
      <c r="B534" s="4"/>
      <c r="C534" s="4"/>
      <c r="D534" s="4"/>
      <c r="E534" s="4"/>
      <c r="F534" s="4"/>
      <c r="G534" s="4"/>
    </row>
    <row r="535" spans="1:7" x14ac:dyDescent="0.25">
      <c r="A535" s="4"/>
      <c r="B535" s="4"/>
      <c r="C535" s="4"/>
      <c r="D535" s="4"/>
      <c r="E535" s="4"/>
      <c r="F535" s="4"/>
      <c r="G535" s="4"/>
    </row>
    <row r="536" spans="1:7" x14ac:dyDescent="0.25">
      <c r="A536" s="4"/>
      <c r="B536" s="4"/>
      <c r="C536" s="4"/>
      <c r="D536" s="4"/>
      <c r="E536" s="4"/>
      <c r="F536" s="4"/>
      <c r="G536" s="4"/>
    </row>
    <row r="537" spans="1:7" x14ac:dyDescent="0.25">
      <c r="A537" s="4"/>
      <c r="B537" s="4"/>
      <c r="C537" s="4"/>
      <c r="D537" s="4"/>
      <c r="E537" s="4"/>
      <c r="F537" s="4"/>
      <c r="G537" s="4"/>
    </row>
    <row r="538" spans="1:7" x14ac:dyDescent="0.25">
      <c r="A538" s="4"/>
      <c r="B538" s="4"/>
      <c r="C538" s="4"/>
      <c r="D538" s="4"/>
      <c r="E538" s="4"/>
      <c r="F538" s="4"/>
      <c r="G538" s="4"/>
    </row>
    <row r="539" spans="1:7" x14ac:dyDescent="0.25">
      <c r="A539" s="4"/>
      <c r="B539" s="4"/>
      <c r="C539" s="4"/>
      <c r="D539" s="4"/>
      <c r="E539" s="4"/>
      <c r="F539" s="4"/>
      <c r="G539" s="4"/>
    </row>
    <row r="540" spans="1:7" x14ac:dyDescent="0.25">
      <c r="A540" s="4"/>
      <c r="B540" s="4"/>
      <c r="C540" s="4"/>
      <c r="D540" s="4"/>
      <c r="E540" s="4"/>
      <c r="F540" s="4"/>
      <c r="G540" s="4"/>
    </row>
    <row r="541" spans="1:7" x14ac:dyDescent="0.25">
      <c r="A541" s="4"/>
      <c r="B541" s="4"/>
      <c r="C541" s="4"/>
      <c r="D541" s="4"/>
      <c r="E541" s="4"/>
      <c r="F541" s="4"/>
      <c r="G541" s="4"/>
    </row>
    <row r="542" spans="1:7" x14ac:dyDescent="0.25">
      <c r="A542" s="4"/>
      <c r="B542" s="4"/>
      <c r="C542" s="4"/>
      <c r="D542" s="4"/>
      <c r="E542" s="4"/>
      <c r="F542" s="4"/>
      <c r="G542" s="4"/>
    </row>
    <row r="543" spans="1:7" x14ac:dyDescent="0.25">
      <c r="A543" s="4"/>
      <c r="B543" s="4"/>
      <c r="C543" s="4"/>
      <c r="D543" s="4"/>
      <c r="E543" s="4"/>
      <c r="F543" s="4"/>
      <c r="G543" s="4"/>
    </row>
    <row r="544" spans="1:7" x14ac:dyDescent="0.25">
      <c r="A544" s="4"/>
      <c r="B544" s="4"/>
      <c r="C544" s="4"/>
      <c r="D544" s="4"/>
      <c r="E544" s="4"/>
      <c r="F544" s="4"/>
      <c r="G544" s="4"/>
    </row>
    <row r="545" spans="1:7" x14ac:dyDescent="0.25">
      <c r="A545" s="4"/>
      <c r="B545" s="4"/>
      <c r="C545" s="4"/>
      <c r="D545" s="4"/>
      <c r="E545" s="4"/>
      <c r="F545" s="4"/>
      <c r="G545" s="4"/>
    </row>
    <row r="546" spans="1:7" x14ac:dyDescent="0.25">
      <c r="A546" s="4"/>
      <c r="B546" s="4"/>
      <c r="C546" s="4"/>
      <c r="D546" s="4"/>
      <c r="E546" s="4"/>
      <c r="F546" s="4"/>
      <c r="G546" s="4"/>
    </row>
    <row r="547" spans="1:7" x14ac:dyDescent="0.25">
      <c r="A547" s="4"/>
      <c r="B547" s="4"/>
      <c r="C547" s="4"/>
      <c r="D547" s="4"/>
      <c r="E547" s="4"/>
      <c r="F547" s="4"/>
      <c r="G547" s="4"/>
    </row>
    <row r="548" spans="1:7" x14ac:dyDescent="0.25">
      <c r="A548" s="4"/>
      <c r="B548" s="4"/>
      <c r="C548" s="4"/>
      <c r="D548" s="4"/>
      <c r="E548" s="4"/>
      <c r="F548" s="4"/>
      <c r="G548" s="4"/>
    </row>
    <row r="549" spans="1:7" x14ac:dyDescent="0.25">
      <c r="A549" s="4"/>
      <c r="B549" s="4"/>
      <c r="C549" s="4"/>
      <c r="D549" s="4"/>
      <c r="E549" s="4"/>
      <c r="F549" s="4"/>
      <c r="G549" s="4"/>
    </row>
    <row r="550" spans="1:7" x14ac:dyDescent="0.25">
      <c r="A550" s="4"/>
      <c r="B550" s="4"/>
      <c r="C550" s="4"/>
      <c r="D550" s="4"/>
      <c r="E550" s="4"/>
      <c r="F550" s="4"/>
      <c r="G550" s="4"/>
    </row>
    <row r="551" spans="1:7" x14ac:dyDescent="0.25">
      <c r="A551" s="4"/>
      <c r="B551" s="4"/>
      <c r="C551" s="4"/>
      <c r="D551" s="4"/>
      <c r="E551" s="4"/>
      <c r="F551" s="4"/>
      <c r="G551" s="4"/>
    </row>
    <row r="552" spans="1:7" x14ac:dyDescent="0.25">
      <c r="A552" s="4"/>
      <c r="B552" s="4"/>
      <c r="C552" s="4"/>
      <c r="D552" s="4"/>
      <c r="E552" s="4"/>
      <c r="F552" s="4"/>
      <c r="G552" s="4"/>
    </row>
    <row r="553" spans="1:7" x14ac:dyDescent="0.25">
      <c r="A553" s="4"/>
      <c r="B553" s="4"/>
      <c r="C553" s="4"/>
      <c r="D553" s="4"/>
      <c r="E553" s="4"/>
      <c r="F553" s="4"/>
      <c r="G553" s="4"/>
    </row>
    <row r="554" spans="1:7" x14ac:dyDescent="0.25">
      <c r="A554" s="4"/>
      <c r="B554" s="4"/>
      <c r="C554" s="4"/>
      <c r="D554" s="4"/>
      <c r="E554" s="4"/>
      <c r="F554" s="4"/>
      <c r="G554" s="4"/>
    </row>
    <row r="555" spans="1:7" x14ac:dyDescent="0.25">
      <c r="A555" s="4"/>
      <c r="B555" s="4"/>
      <c r="C555" s="4"/>
      <c r="D555" s="4"/>
      <c r="E555" s="4"/>
      <c r="F555" s="4"/>
      <c r="G555" s="4"/>
    </row>
    <row r="556" spans="1:7" x14ac:dyDescent="0.25">
      <c r="A556" s="4"/>
      <c r="B556" s="4"/>
      <c r="C556" s="4"/>
      <c r="D556" s="4"/>
      <c r="E556" s="4"/>
      <c r="F556" s="4"/>
      <c r="G556" s="4"/>
    </row>
    <row r="557" spans="1:7" x14ac:dyDescent="0.25">
      <c r="A557" s="4"/>
      <c r="B557" s="4"/>
      <c r="C557" s="4"/>
      <c r="D557" s="4"/>
      <c r="E557" s="4"/>
      <c r="F557" s="4"/>
      <c r="G557" s="4"/>
    </row>
    <row r="558" spans="1:7" x14ac:dyDescent="0.25">
      <c r="A558" s="4"/>
      <c r="B558" s="4"/>
      <c r="C558" s="4"/>
      <c r="D558" s="4"/>
      <c r="E558" s="4"/>
      <c r="F558" s="4"/>
      <c r="G558" s="4"/>
    </row>
    <row r="559" spans="1:7" x14ac:dyDescent="0.25">
      <c r="A559" s="4"/>
      <c r="B559" s="4"/>
      <c r="C559" s="4"/>
      <c r="D559" s="4"/>
      <c r="E559" s="4"/>
      <c r="F559" s="4"/>
      <c r="G559" s="4"/>
    </row>
    <row r="560" spans="1:7" x14ac:dyDescent="0.25">
      <c r="A560" s="4"/>
      <c r="B560" s="4"/>
      <c r="C560" s="4"/>
      <c r="D560" s="4"/>
      <c r="E560" s="4"/>
      <c r="F560" s="4"/>
      <c r="G560" s="4"/>
    </row>
    <row r="561" spans="1:7" x14ac:dyDescent="0.25">
      <c r="A561" s="4"/>
      <c r="B561" s="4"/>
      <c r="C561" s="4"/>
      <c r="D561" s="4"/>
      <c r="E561" s="4"/>
      <c r="F561" s="4"/>
      <c r="G561" s="4"/>
    </row>
    <row r="562" spans="1:7" x14ac:dyDescent="0.25">
      <c r="A562" s="4"/>
      <c r="B562" s="4"/>
      <c r="C562" s="4"/>
      <c r="D562" s="4"/>
      <c r="E562" s="4"/>
      <c r="F562" s="4"/>
      <c r="G562" s="4"/>
    </row>
    <row r="563" spans="1:7" x14ac:dyDescent="0.25">
      <c r="A563" s="4"/>
      <c r="B563" s="4"/>
      <c r="C563" s="4"/>
      <c r="D563" s="4"/>
      <c r="E563" s="4"/>
      <c r="F563" s="4"/>
      <c r="G563" s="4"/>
    </row>
    <row r="564" spans="1:7" x14ac:dyDescent="0.25">
      <c r="A564" s="4"/>
      <c r="B564" s="4"/>
      <c r="C564" s="4"/>
      <c r="D564" s="4"/>
      <c r="E564" s="4"/>
      <c r="F564" s="4"/>
      <c r="G564" s="4"/>
    </row>
    <row r="565" spans="1:7" x14ac:dyDescent="0.25">
      <c r="A565" s="4"/>
      <c r="B565" s="4"/>
      <c r="C565" s="4"/>
      <c r="D565" s="4"/>
      <c r="E565" s="4"/>
      <c r="F565" s="4"/>
      <c r="G565" s="4"/>
    </row>
    <row r="566" spans="1:7" x14ac:dyDescent="0.25">
      <c r="A566" s="4"/>
      <c r="B566" s="4"/>
      <c r="C566" s="4"/>
      <c r="D566" s="4"/>
      <c r="E566" s="4"/>
      <c r="F566" s="4"/>
      <c r="G566" s="4"/>
    </row>
    <row r="567" spans="1:7" x14ac:dyDescent="0.25">
      <c r="A567" s="4"/>
      <c r="B567" s="4"/>
      <c r="C567" s="4"/>
      <c r="D567" s="4"/>
      <c r="E567" s="4"/>
      <c r="F567" s="4"/>
      <c r="G567" s="4"/>
    </row>
    <row r="568" spans="1:7" x14ac:dyDescent="0.25">
      <c r="A568" s="4"/>
      <c r="B568" s="4"/>
      <c r="C568" s="4"/>
      <c r="D568" s="4"/>
      <c r="E568" s="4"/>
      <c r="F568" s="4"/>
      <c r="G568" s="4"/>
    </row>
    <row r="569" spans="1:7" x14ac:dyDescent="0.25">
      <c r="A569" s="4"/>
      <c r="B569" s="4"/>
      <c r="C569" s="4"/>
      <c r="D569" s="4"/>
      <c r="E569" s="4"/>
      <c r="F569" s="4"/>
      <c r="G569" s="4"/>
    </row>
    <row r="570" spans="1:7" x14ac:dyDescent="0.25">
      <c r="A570" s="4"/>
      <c r="B570" s="4"/>
      <c r="C570" s="4"/>
      <c r="D570" s="4"/>
      <c r="E570" s="4"/>
      <c r="F570" s="4"/>
      <c r="G570" s="4"/>
    </row>
    <row r="571" spans="1:7" x14ac:dyDescent="0.25">
      <c r="A571" s="4"/>
      <c r="B571" s="4"/>
      <c r="C571" s="4"/>
      <c r="D571" s="4"/>
      <c r="E571" s="4"/>
      <c r="F571" s="4"/>
      <c r="G571" s="4"/>
    </row>
  </sheetData>
  <mergeCells count="327">
    <mergeCell ref="B219:F219"/>
    <mergeCell ref="B221:F221"/>
    <mergeCell ref="B364:F364"/>
    <mergeCell ref="A362:B362"/>
    <mergeCell ref="B363:F363"/>
    <mergeCell ref="A511:B511"/>
    <mergeCell ref="A400:B400"/>
    <mergeCell ref="A298:B298"/>
    <mergeCell ref="A303:B303"/>
    <mergeCell ref="A312:B312"/>
    <mergeCell ref="A352:B352"/>
    <mergeCell ref="A361:B361"/>
    <mergeCell ref="A453:B453"/>
    <mergeCell ref="B434:F434"/>
    <mergeCell ref="B418:F418"/>
    <mergeCell ref="B403:F403"/>
    <mergeCell ref="B415:F415"/>
    <mergeCell ref="B416:F416"/>
    <mergeCell ref="B227:F227"/>
    <mergeCell ref="B355:F355"/>
    <mergeCell ref="A357:B357"/>
    <mergeCell ref="B358:F358"/>
    <mergeCell ref="B359:F359"/>
    <mergeCell ref="B386:F386"/>
    <mergeCell ref="G262:G313"/>
    <mergeCell ref="G314:G362"/>
    <mergeCell ref="B392:F392"/>
    <mergeCell ref="B393:F393"/>
    <mergeCell ref="A396:B396"/>
    <mergeCell ref="B397:F397"/>
    <mergeCell ref="B398:F398"/>
    <mergeCell ref="A401:B401"/>
    <mergeCell ref="B438:F438"/>
    <mergeCell ref="B426:F426"/>
    <mergeCell ref="B329:F329"/>
    <mergeCell ref="B331:F331"/>
    <mergeCell ref="G363:G414"/>
    <mergeCell ref="G415:G463"/>
    <mergeCell ref="B410:F410"/>
    <mergeCell ref="B411:F411"/>
    <mergeCell ref="A414:B414"/>
    <mergeCell ref="A462:B462"/>
    <mergeCell ref="B436:F436"/>
    <mergeCell ref="B402:F402"/>
    <mergeCell ref="B388:F388"/>
    <mergeCell ref="B450:F450"/>
    <mergeCell ref="B451:F451"/>
    <mergeCell ref="B406:F406"/>
    <mergeCell ref="A512:B512"/>
    <mergeCell ref="B475:F475"/>
    <mergeCell ref="B477:F477"/>
    <mergeCell ref="B479:F479"/>
    <mergeCell ref="B481:F481"/>
    <mergeCell ref="B483:F483"/>
    <mergeCell ref="G464:G512"/>
    <mergeCell ref="B23:G23"/>
    <mergeCell ref="A498:B498"/>
    <mergeCell ref="B499:F499"/>
    <mergeCell ref="B500:F500"/>
    <mergeCell ref="A503:B503"/>
    <mergeCell ref="B504:F504"/>
    <mergeCell ref="B505:F505"/>
    <mergeCell ref="B508:F508"/>
    <mergeCell ref="B509:F509"/>
    <mergeCell ref="B464:F464"/>
    <mergeCell ref="A502:B502"/>
    <mergeCell ref="B459:F459"/>
    <mergeCell ref="B465:F465"/>
    <mergeCell ref="B467:F467"/>
    <mergeCell ref="B469:F469"/>
    <mergeCell ref="B471:F471"/>
    <mergeCell ref="B473:F473"/>
    <mergeCell ref="A507:B507"/>
    <mergeCell ref="B333:F333"/>
    <mergeCell ref="B335:F335"/>
    <mergeCell ref="B337:F337"/>
    <mergeCell ref="B339:F339"/>
    <mergeCell ref="A353:B353"/>
    <mergeCell ref="B354:F354"/>
    <mergeCell ref="A494:B494"/>
    <mergeCell ref="B495:F495"/>
    <mergeCell ref="B489:F489"/>
    <mergeCell ref="B491:F491"/>
    <mergeCell ref="B460:F460"/>
    <mergeCell ref="A493:B493"/>
    <mergeCell ref="B420:F420"/>
    <mergeCell ref="B422:F422"/>
    <mergeCell ref="B424:F424"/>
    <mergeCell ref="A405:B405"/>
    <mergeCell ref="A463:B463"/>
    <mergeCell ref="A458:B458"/>
    <mergeCell ref="A454:B454"/>
    <mergeCell ref="B455:F455"/>
    <mergeCell ref="B456:F456"/>
    <mergeCell ref="A395:B395"/>
    <mergeCell ref="A413:B413"/>
    <mergeCell ref="B349:F349"/>
    <mergeCell ref="B350:F350"/>
    <mergeCell ref="B341:F341"/>
    <mergeCell ref="A343:B343"/>
    <mergeCell ref="A344:B344"/>
    <mergeCell ref="B345:F345"/>
    <mergeCell ref="B485:F485"/>
    <mergeCell ref="B487:F487"/>
    <mergeCell ref="B496:F496"/>
    <mergeCell ref="B440:F440"/>
    <mergeCell ref="B442:F442"/>
    <mergeCell ref="A444:B444"/>
    <mergeCell ref="A445:B445"/>
    <mergeCell ref="B446:F446"/>
    <mergeCell ref="B447:F447"/>
    <mergeCell ref="A449:B449"/>
    <mergeCell ref="B407:F407"/>
    <mergeCell ref="A409:B409"/>
    <mergeCell ref="B428:F428"/>
    <mergeCell ref="B430:F430"/>
    <mergeCell ref="B432:F432"/>
    <mergeCell ref="A390:B390"/>
    <mergeCell ref="A391:B391"/>
    <mergeCell ref="B366:F366"/>
    <mergeCell ref="B368:F368"/>
    <mergeCell ref="B370:F370"/>
    <mergeCell ref="B372:F372"/>
    <mergeCell ref="B378:F378"/>
    <mergeCell ref="B380:F380"/>
    <mergeCell ref="B382:F382"/>
    <mergeCell ref="B384:F384"/>
    <mergeCell ref="B374:F374"/>
    <mergeCell ref="B376:F376"/>
    <mergeCell ref="B295:F295"/>
    <mergeCell ref="B305:F305"/>
    <mergeCell ref="B296:F296"/>
    <mergeCell ref="A299:B299"/>
    <mergeCell ref="A313:B313"/>
    <mergeCell ref="B346:F346"/>
    <mergeCell ref="A348:B348"/>
    <mergeCell ref="B315:F315"/>
    <mergeCell ref="B317:F317"/>
    <mergeCell ref="B319:F319"/>
    <mergeCell ref="B321:F321"/>
    <mergeCell ref="B323:F323"/>
    <mergeCell ref="B325:F325"/>
    <mergeCell ref="B327:F327"/>
    <mergeCell ref="B277:F277"/>
    <mergeCell ref="B314:F314"/>
    <mergeCell ref="B279:F279"/>
    <mergeCell ref="A304:B304"/>
    <mergeCell ref="B285:F285"/>
    <mergeCell ref="B287:F287"/>
    <mergeCell ref="B289:F289"/>
    <mergeCell ref="B291:F291"/>
    <mergeCell ref="B258:F258"/>
    <mergeCell ref="A261:B261"/>
    <mergeCell ref="B300:F300"/>
    <mergeCell ref="B301:F301"/>
    <mergeCell ref="B262:F262"/>
    <mergeCell ref="B263:F263"/>
    <mergeCell ref="B265:F265"/>
    <mergeCell ref="B267:F267"/>
    <mergeCell ref="B281:F281"/>
    <mergeCell ref="B283:F283"/>
    <mergeCell ref="B306:F306"/>
    <mergeCell ref="A308:B308"/>
    <mergeCell ref="B309:F309"/>
    <mergeCell ref="B310:F310"/>
    <mergeCell ref="A293:B293"/>
    <mergeCell ref="A294:B294"/>
    <mergeCell ref="B275:F275"/>
    <mergeCell ref="B269:F269"/>
    <mergeCell ref="B271:F271"/>
    <mergeCell ref="B273:F273"/>
    <mergeCell ref="A256:B256"/>
    <mergeCell ref="B245:F245"/>
    <mergeCell ref="A248:B248"/>
    <mergeCell ref="B249:F249"/>
    <mergeCell ref="B250:F250"/>
    <mergeCell ref="B253:F253"/>
    <mergeCell ref="G20:G21"/>
    <mergeCell ref="B208:F208"/>
    <mergeCell ref="B209:F209"/>
    <mergeCell ref="B211:F211"/>
    <mergeCell ref="B63:F63"/>
    <mergeCell ref="B65:F65"/>
    <mergeCell ref="B67:F67"/>
    <mergeCell ref="B20:E20"/>
    <mergeCell ref="B113:F113"/>
    <mergeCell ref="A91:B91"/>
    <mergeCell ref="G160:G207"/>
    <mergeCell ref="G208:G261"/>
    <mergeCell ref="A238:B238"/>
    <mergeCell ref="B257:F257"/>
    <mergeCell ref="A247:B247"/>
    <mergeCell ref="A260:B260"/>
    <mergeCell ref="B217:F217"/>
    <mergeCell ref="A252:B252"/>
    <mergeCell ref="B244:F244"/>
    <mergeCell ref="A197:B197"/>
    <mergeCell ref="B254:F254"/>
    <mergeCell ref="B69:F69"/>
    <mergeCell ref="B71:F71"/>
    <mergeCell ref="B73:F73"/>
    <mergeCell ref="B225:F225"/>
    <mergeCell ref="B213:F213"/>
    <mergeCell ref="G24:G55"/>
    <mergeCell ref="B28:F28"/>
    <mergeCell ref="B30:F30"/>
    <mergeCell ref="B57:F57"/>
    <mergeCell ref="B38:F38"/>
    <mergeCell ref="B106:F106"/>
    <mergeCell ref="A109:B109"/>
    <mergeCell ref="A108:B108"/>
    <mergeCell ref="B111:F111"/>
    <mergeCell ref="B59:F59"/>
    <mergeCell ref="B61:F61"/>
    <mergeCell ref="B77:F77"/>
    <mergeCell ref="A86:B86"/>
    <mergeCell ref="B88:F88"/>
    <mergeCell ref="A104:B104"/>
    <mergeCell ref="B75:F75"/>
    <mergeCell ref="B215:F215"/>
    <mergeCell ref="A95:B95"/>
    <mergeCell ref="A96:B96"/>
    <mergeCell ref="B97:F97"/>
    <mergeCell ref="B105:F105"/>
    <mergeCell ref="B131:F131"/>
    <mergeCell ref="A20:A21"/>
    <mergeCell ref="F20:F21"/>
    <mergeCell ref="B24:F24"/>
    <mergeCell ref="A90:B90"/>
    <mergeCell ref="B56:F56"/>
    <mergeCell ref="A51:B51"/>
    <mergeCell ref="B52:F52"/>
    <mergeCell ref="B53:F53"/>
    <mergeCell ref="B26:F26"/>
    <mergeCell ref="B32:F32"/>
    <mergeCell ref="B34:F34"/>
    <mergeCell ref="B36:F36"/>
    <mergeCell ref="B83:F83"/>
    <mergeCell ref="A85:B85"/>
    <mergeCell ref="B42:F42"/>
    <mergeCell ref="B44:F44"/>
    <mergeCell ref="B48:F48"/>
    <mergeCell ref="B49:F49"/>
    <mergeCell ref="A55:B55"/>
    <mergeCell ref="B40:F40"/>
    <mergeCell ref="A140:B140"/>
    <mergeCell ref="B190:F190"/>
    <mergeCell ref="B141:F141"/>
    <mergeCell ref="B142:F142"/>
    <mergeCell ref="A145:B145"/>
    <mergeCell ref="B146:F146"/>
    <mergeCell ref="B183:F183"/>
    <mergeCell ref="B185:F185"/>
    <mergeCell ref="A46:B46"/>
    <mergeCell ref="A47:B47"/>
    <mergeCell ref="B133:F133"/>
    <mergeCell ref="B135:F135"/>
    <mergeCell ref="B137:F137"/>
    <mergeCell ref="G57:G109"/>
    <mergeCell ref="B110:F110"/>
    <mergeCell ref="B98:F98"/>
    <mergeCell ref="A100:B100"/>
    <mergeCell ref="B101:F101"/>
    <mergeCell ref="B102:F102"/>
    <mergeCell ref="B127:F127"/>
    <mergeCell ref="B175:F175"/>
    <mergeCell ref="B87:F87"/>
    <mergeCell ref="B79:F79"/>
    <mergeCell ref="B81:F81"/>
    <mergeCell ref="G110:G159"/>
    <mergeCell ref="A139:B139"/>
    <mergeCell ref="B121:F121"/>
    <mergeCell ref="B123:F123"/>
    <mergeCell ref="B125:F125"/>
    <mergeCell ref="A159:B159"/>
    <mergeCell ref="B119:F119"/>
    <mergeCell ref="B93:F93"/>
    <mergeCell ref="B92:F92"/>
    <mergeCell ref="B155:F155"/>
    <mergeCell ref="B156:F156"/>
    <mergeCell ref="A243:B243"/>
    <mergeCell ref="A144:B144"/>
    <mergeCell ref="A149:B149"/>
    <mergeCell ref="A158:B158"/>
    <mergeCell ref="A192:B192"/>
    <mergeCell ref="A188:B188"/>
    <mergeCell ref="B189:F189"/>
    <mergeCell ref="B115:F115"/>
    <mergeCell ref="B117:F117"/>
    <mergeCell ref="B129:F129"/>
    <mergeCell ref="A237:B237"/>
    <mergeCell ref="A187:B187"/>
    <mergeCell ref="B239:F239"/>
    <mergeCell ref="B240:F240"/>
    <mergeCell ref="B229:F229"/>
    <mergeCell ref="B231:F231"/>
    <mergeCell ref="B233:F233"/>
    <mergeCell ref="B235:F235"/>
    <mergeCell ref="A206:B206"/>
    <mergeCell ref="A242:B242"/>
    <mergeCell ref="B223:F223"/>
    <mergeCell ref="B147:F147"/>
    <mergeCell ref="A150:B150"/>
    <mergeCell ref="B151:F151"/>
    <mergeCell ref="B152:F152"/>
    <mergeCell ref="B169:F169"/>
    <mergeCell ref="B161:F161"/>
    <mergeCell ref="B163:F163"/>
    <mergeCell ref="B165:F165"/>
    <mergeCell ref="B167:F167"/>
    <mergeCell ref="A198:B198"/>
    <mergeCell ref="A154:B154"/>
    <mergeCell ref="A207:B207"/>
    <mergeCell ref="B199:F199"/>
    <mergeCell ref="B200:F200"/>
    <mergeCell ref="A202:B202"/>
    <mergeCell ref="B203:F203"/>
    <mergeCell ref="B204:F204"/>
    <mergeCell ref="A193:B193"/>
    <mergeCell ref="B194:F194"/>
    <mergeCell ref="B171:F171"/>
    <mergeCell ref="B173:F173"/>
    <mergeCell ref="B195:F195"/>
    <mergeCell ref="B177:F177"/>
    <mergeCell ref="B179:F179"/>
    <mergeCell ref="B181:F181"/>
    <mergeCell ref="B160:F160"/>
  </mergeCells>
  <phoneticPr fontId="11" type="noConversion"/>
  <hyperlinks>
    <hyperlink ref="D15" r:id="rId1"/>
  </hyperlinks>
  <pageMargins left="0.70866141732283472" right="0.70866141732283472" top="0.74803149606299213" bottom="0.74803149606299213" header="0.31496062992125984" footer="0.31496062992125984"/>
  <pageSetup paperSize="9" scale="90" orientation="landscape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2021-08-11T06:39:36Z</dcterms:modified>
</cp:coreProperties>
</file>